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2.xml" ContentType="application/vnd.openxmlformats-officedocument.drawingml.chartshapes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/>
  <mc:AlternateContent xmlns:mc="http://schemas.openxmlformats.org/markup-compatibility/2006">
    <mc:Choice Requires="x15">
      <x15ac:absPath xmlns:x15ac="http://schemas.microsoft.com/office/spreadsheetml/2010/11/ac" url="D:\Genaro\Desktop\ARCHIVOS TRABAJO\LINEA 100\2021\NOVIEMBRE\"/>
    </mc:Choice>
  </mc:AlternateContent>
  <xr:revisionPtr revIDLastSave="0" documentId="13_ncr:1_{5F5258DD-AE71-4290-9DBA-6AD24188D71D}" xr6:coauthVersionLast="47" xr6:coauthVersionMax="47" xr10:uidLastSave="{00000000-0000-0000-0000-000000000000}"/>
  <bookViews>
    <workbookView xWindow="-120" yWindow="-120" windowWidth="24240" windowHeight="13140" tabRatio="842" xr2:uid="{00000000-000D-0000-FFFF-FFFF00000000}"/>
  </bookViews>
  <sheets>
    <sheet name="Linea 100" sheetId="39" r:id="rId1"/>
  </sheets>
  <definedNames>
    <definedName name="_xlnm.Print_Area" localSheetId="0">'Linea 100'!$A$1:$Q$179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9" i="39" l="1"/>
  <c r="C34" i="39"/>
  <c r="C108" i="39" l="1"/>
  <c r="C33" i="39"/>
  <c r="D145" i="39"/>
  <c r="E145" i="39"/>
  <c r="F145" i="39"/>
  <c r="G145" i="39"/>
  <c r="C145" i="39"/>
  <c r="D161" i="39" l="1"/>
  <c r="D162" i="39"/>
  <c r="D163" i="39"/>
  <c r="C107" i="39"/>
  <c r="D160" i="39" s="1"/>
  <c r="C32" i="39"/>
  <c r="C106" i="39" l="1"/>
  <c r="D159" i="39" s="1"/>
  <c r="C31" i="39"/>
  <c r="C105" i="39" l="1"/>
  <c r="D158" i="39" s="1"/>
  <c r="C49" i="39"/>
  <c r="C50" i="39"/>
  <c r="C51" i="39"/>
  <c r="C52" i="39"/>
  <c r="C53" i="39"/>
  <c r="C54" i="39"/>
  <c r="C30" i="39"/>
  <c r="C104" i="39" l="1"/>
  <c r="D157" i="39" s="1"/>
  <c r="C85" i="39"/>
  <c r="C86" i="39"/>
  <c r="C87" i="39"/>
  <c r="C88" i="39"/>
  <c r="C89" i="39"/>
  <c r="C90" i="39"/>
  <c r="C91" i="39"/>
  <c r="C48" i="39"/>
  <c r="C29" i="39"/>
  <c r="C164" i="39"/>
  <c r="D164" i="39" s="1"/>
  <c r="K111" i="39"/>
  <c r="G114" i="39" s="1"/>
  <c r="J111" i="39"/>
  <c r="F114" i="39" s="1"/>
  <c r="I111" i="39"/>
  <c r="H111" i="39"/>
  <c r="G111" i="39"/>
  <c r="F111" i="39"/>
  <c r="E111" i="39"/>
  <c r="D111" i="39"/>
  <c r="C103" i="39"/>
  <c r="D156" i="39" s="1"/>
  <c r="C102" i="39"/>
  <c r="D155" i="39" s="1"/>
  <c r="C101" i="39"/>
  <c r="D154" i="39" s="1"/>
  <c r="C100" i="39"/>
  <c r="D153" i="39" s="1"/>
  <c r="C99" i="39"/>
  <c r="D152" i="39" s="1"/>
  <c r="F92" i="39"/>
  <c r="E92" i="39"/>
  <c r="D92" i="39"/>
  <c r="C84" i="39"/>
  <c r="C83" i="39"/>
  <c r="C82" i="39"/>
  <c r="C81" i="39"/>
  <c r="C80" i="39"/>
  <c r="I74" i="39"/>
  <c r="H74" i="39"/>
  <c r="G74" i="39"/>
  <c r="F74" i="39"/>
  <c r="E74" i="39"/>
  <c r="C73" i="39"/>
  <c r="C72" i="39"/>
  <c r="C71" i="39"/>
  <c r="C70" i="39"/>
  <c r="C69" i="39"/>
  <c r="C68" i="39"/>
  <c r="C67" i="39"/>
  <c r="C66" i="39"/>
  <c r="C65" i="39"/>
  <c r="C64" i="39"/>
  <c r="C63" i="39"/>
  <c r="C62" i="39"/>
  <c r="K55" i="39"/>
  <c r="G58" i="39" s="1"/>
  <c r="J55" i="39"/>
  <c r="F58" i="39" s="1"/>
  <c r="I55" i="39"/>
  <c r="H55" i="39"/>
  <c r="G55" i="39"/>
  <c r="F55" i="39"/>
  <c r="E55" i="39"/>
  <c r="D55" i="39"/>
  <c r="C47" i="39"/>
  <c r="C46" i="39"/>
  <c r="C45" i="39"/>
  <c r="C44" i="39"/>
  <c r="C43" i="39"/>
  <c r="E36" i="39"/>
  <c r="D36" i="39"/>
  <c r="C28" i="39"/>
  <c r="C27" i="39"/>
  <c r="C26" i="39"/>
  <c r="C25" i="39"/>
  <c r="C24" i="39"/>
  <c r="D16" i="39"/>
  <c r="E15" i="39" s="1"/>
  <c r="G6" i="39"/>
  <c r="F6" i="39"/>
  <c r="E58" i="39" l="1"/>
  <c r="E114" i="39"/>
  <c r="D114" i="39"/>
  <c r="D58" i="39"/>
  <c r="E6" i="39"/>
  <c r="D6" i="39"/>
  <c r="E10" i="39"/>
  <c r="E13" i="39"/>
  <c r="E12" i="39"/>
  <c r="C36" i="39"/>
  <c r="E37" i="39" s="1"/>
  <c r="P32" i="39" s="1"/>
  <c r="C74" i="39"/>
  <c r="D67" i="39" s="1"/>
  <c r="E14" i="39"/>
  <c r="C92" i="39"/>
  <c r="C93" i="39" s="1"/>
  <c r="C55" i="39"/>
  <c r="I56" i="39" s="1"/>
  <c r="C111" i="39"/>
  <c r="E11" i="39"/>
  <c r="K112" i="39" l="1"/>
  <c r="E175" i="39"/>
  <c r="F175" i="39" s="1"/>
  <c r="K56" i="39"/>
  <c r="D65" i="39"/>
  <c r="D66" i="39"/>
  <c r="D71" i="39"/>
  <c r="F56" i="39"/>
  <c r="D70" i="39"/>
  <c r="D68" i="39"/>
  <c r="D62" i="39"/>
  <c r="D37" i="39"/>
  <c r="O32" i="39" s="1"/>
  <c r="D69" i="39"/>
  <c r="D63" i="39"/>
  <c r="D64" i="39"/>
  <c r="D72" i="39"/>
  <c r="C56" i="39"/>
  <c r="D73" i="39"/>
  <c r="D93" i="39"/>
  <c r="O88" i="39" s="1"/>
  <c r="F93" i="39"/>
  <c r="E93" i="39"/>
  <c r="P88" i="39" s="1"/>
  <c r="E56" i="39"/>
  <c r="H56" i="39"/>
  <c r="G56" i="39"/>
  <c r="D56" i="39"/>
  <c r="J56" i="39"/>
  <c r="J112" i="39"/>
  <c r="F112" i="39"/>
  <c r="H112" i="39"/>
  <c r="D112" i="39"/>
  <c r="C112" i="39"/>
  <c r="I112" i="39"/>
  <c r="E112" i="39"/>
  <c r="G112" i="39"/>
</calcChain>
</file>

<file path=xl/sharedStrings.xml><?xml version="1.0" encoding="utf-8"?>
<sst xmlns="http://schemas.openxmlformats.org/spreadsheetml/2006/main" count="192" uniqueCount="81">
  <si>
    <t>Mes</t>
  </si>
  <si>
    <t>Mujer</t>
  </si>
  <si>
    <t>Hombre</t>
  </si>
  <si>
    <t>Total</t>
  </si>
  <si>
    <t>Adolescentes</t>
  </si>
  <si>
    <t>Lima</t>
  </si>
  <si>
    <t>Arequipa</t>
  </si>
  <si>
    <t>Cusco</t>
  </si>
  <si>
    <t>Ayacucho</t>
  </si>
  <si>
    <t>La Libertad</t>
  </si>
  <si>
    <t>Puno</t>
  </si>
  <si>
    <t>%</t>
  </si>
  <si>
    <t>Departamento</t>
  </si>
  <si>
    <t>Callao</t>
  </si>
  <si>
    <t>Piura</t>
  </si>
  <si>
    <t>Ica</t>
  </si>
  <si>
    <t>Cajamarca</t>
  </si>
  <si>
    <t>Ancash</t>
  </si>
  <si>
    <t>San Martin</t>
  </si>
  <si>
    <t>Loreto</t>
  </si>
  <si>
    <t>Ucayali</t>
  </si>
  <si>
    <t>Tacna</t>
  </si>
  <si>
    <t>Amazonas</t>
  </si>
  <si>
    <t>Huancavelica</t>
  </si>
  <si>
    <t>Moquegua</t>
  </si>
  <si>
    <t>Pasco</t>
  </si>
  <si>
    <t>Tumbes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</si>
  <si>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</si>
  <si>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</si>
  <si>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</si>
  <si>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</si>
  <si>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</si>
  <si>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</si>
  <si>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</si>
  <si>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</si>
  <si>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</si>
  <si>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</si>
  <si>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</si>
  <si>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</si>
  <si>
    <t>Variación porcentual</t>
  </si>
  <si>
    <t>Periodo</t>
  </si>
  <si>
    <t>Infancia</t>
  </si>
  <si>
    <t>Niñez</t>
  </si>
  <si>
    <t>Jóvenes</t>
  </si>
  <si>
    <t>Adultos</t>
  </si>
  <si>
    <t>Sin información</t>
  </si>
  <si>
    <t>Violencia Económica</t>
  </si>
  <si>
    <t>Violencia Física</t>
  </si>
  <si>
    <t>Violencia Sexual</t>
  </si>
  <si>
    <t>Madre de Dios</t>
  </si>
  <si>
    <t>Adolescentes tardios</t>
  </si>
  <si>
    <t>Adulto Mayor</t>
  </si>
  <si>
    <t>(0-5 sños)</t>
  </si>
  <si>
    <t>(6-11 años)</t>
  </si>
  <si>
    <t>(12-14 años)</t>
  </si>
  <si>
    <t>(15-17 años)</t>
  </si>
  <si>
    <t>(18-29 años)</t>
  </si>
  <si>
    <t>(30-59 años)</t>
  </si>
  <si>
    <t>(60 a más años)</t>
  </si>
  <si>
    <t>Relación</t>
  </si>
  <si>
    <t>Anónimo</t>
  </si>
  <si>
    <t>Madre/padre/apoderado(a)</t>
  </si>
  <si>
    <t>Otro familiar</t>
  </si>
  <si>
    <t>Otra persona</t>
  </si>
  <si>
    <t>Seudónimo</t>
  </si>
  <si>
    <t>Violencia Psicológica</t>
  </si>
  <si>
    <t>Otra consulta</t>
  </si>
  <si>
    <t>Junín</t>
  </si>
  <si>
    <t>Huánuco</t>
  </si>
  <si>
    <t>Apurímac</t>
  </si>
  <si>
    <t>Derivadas a CEM</t>
  </si>
  <si>
    <t>Otras acciones</t>
  </si>
  <si>
    <t>*Motivo de consulta para la atención de la víctima</t>
  </si>
  <si>
    <t>Adultos mayores</t>
  </si>
  <si>
    <t>Niñas, niños y adolescentes</t>
  </si>
  <si>
    <t>Él / Ella misma</t>
  </si>
  <si>
    <t>Fuente: Sistema de Registro de Consultas telefónicas de Linea 100 / SGEC / AURORA / MIMP</t>
  </si>
  <si>
    <t>Lambayeque</t>
  </si>
  <si>
    <t>2021*</t>
  </si>
  <si>
    <t>Enero - noviembre</t>
  </si>
  <si>
    <t>* Información preliminar Enero - noviembre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</si>
</sst>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_(* #,##0.00_);_(* \(#,##0.00\);_(* &quot;-&quot;??_);_(@_)"/>
    <numFmt numFmtId="166" formatCode="###0"/>
  </numFmts>
  <fonts count="3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8"/>
      <name val="Arial"/>
      <family val="2"/>
    </font>
    <font>
      <b/>
      <sz val="9"/>
      <color theme="0"/>
      <name val="Arial"/>
      <family val="2"/>
    </font>
    <font>
      <sz val="11"/>
      <color rgb="FF000000"/>
      <name val="Calibri"/>
      <family val="2"/>
    </font>
    <font>
      <b/>
      <sz val="16"/>
      <color theme="0"/>
      <name val="Arial"/>
      <family val="2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b/>
      <sz val="12"/>
      <color theme="1"/>
      <name val="Arial"/>
      <family val="2"/>
    </font>
    <font>
      <b/>
      <sz val="11"/>
      <name val="Arial Narrow"/>
      <family val="2"/>
    </font>
    <font>
      <b/>
      <sz val="12"/>
      <name val="Arial"/>
      <family val="2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4" tint="-0.499984740745262"/>
      <name val="Arial"/>
      <family val="2"/>
    </font>
    <font>
      <sz val="9"/>
      <color theme="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sz val="10"/>
      <color theme="1"/>
      <name val="Arial"/>
      <family val="2"/>
    </font>
    <font>
      <b/>
      <sz val="16"/>
      <color rgb="FF002060"/>
      <name val="Arial"/>
      <family val="2"/>
    </font>
    <font>
      <sz val="8"/>
      <color theme="0"/>
      <name val="Arial"/>
      <family val="2"/>
    </font>
    <font>
      <i/>
      <sz val="10"/>
      <color theme="1"/>
      <name val="Arial"/>
      <family val="2"/>
    </font>
    <font>
      <b/>
      <sz val="8"/>
      <name val="Arial"/>
      <family val="2"/>
    </font>
    <font>
      <b/>
      <sz val="11"/>
      <color theme="4" tint="-0.499984740745262"/>
      <name val="Arial"/>
      <family val="2"/>
    </font>
    <font>
      <b/>
      <sz val="10"/>
      <color rgb="FFFF0000"/>
      <name val="Arial"/>
      <family val="2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color theme="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89999084444715716"/>
        <bgColor indexed="64"/>
      </patternFill>
    </fill>
    <fill>
      <patternFill patternType="solid">
        <fgColor theme="3" tint="-0.499984740745262"/>
        <bgColor indexed="64"/>
      </patternFill>
    </fill>
  </fills>
  <borders count="16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 style="medium">
        <color rgb="FFFF0000"/>
      </top>
      <bottom/>
      <diagonal/>
    </border>
    <border>
      <left style="dotted">
        <color theme="2" tint="-9.9978637043366805E-2"/>
      </left>
      <right style="dotted">
        <color theme="2" tint="-9.9978637043366805E-2"/>
      </right>
      <top style="dotted">
        <color theme="2" tint="-9.9978637043366805E-2"/>
      </top>
      <bottom style="medium">
        <color rgb="FFE60008"/>
      </bottom>
      <diagonal/>
    </border>
    <border>
      <left style="dotted">
        <color theme="2" tint="-9.9978637043366805E-2"/>
      </left>
      <right/>
      <top style="dotted">
        <color theme="2" tint="-9.9978637043366805E-2"/>
      </top>
      <bottom style="medium">
        <color rgb="FFE60008"/>
      </bottom>
      <diagonal/>
    </border>
    <border>
      <left/>
      <right style="dotted">
        <color theme="2" tint="-9.9978637043366805E-2"/>
      </right>
      <top style="dotted">
        <color theme="2" tint="-9.9978637043366805E-2"/>
      </top>
      <bottom style="medium">
        <color rgb="FFE60008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medium">
        <color rgb="FFE60008"/>
      </bottom>
      <diagonal/>
    </border>
    <border>
      <left/>
      <right/>
      <top style="hair">
        <color indexed="64"/>
      </top>
      <bottom style="medium">
        <color rgb="FFFF0000"/>
      </bottom>
      <diagonal/>
    </border>
    <border>
      <left style="thin">
        <color rgb="FFABABAB"/>
      </left>
      <right/>
      <top/>
      <bottom/>
      <diagonal/>
    </border>
    <border>
      <left/>
      <right/>
      <top style="thick">
        <color theme="1"/>
      </top>
      <bottom/>
      <diagonal/>
    </border>
    <border>
      <left/>
      <right/>
      <top/>
      <bottom style="hair">
        <color theme="1" tint="4.9989318521683403E-2"/>
      </bottom>
      <diagonal/>
    </border>
    <border>
      <left/>
      <right/>
      <top style="hair">
        <color theme="1" tint="4.9989318521683403E-2"/>
      </top>
      <bottom style="hair">
        <color theme="1" tint="4.9989318521683403E-2"/>
      </bottom>
      <diagonal/>
    </border>
    <border>
      <left/>
      <right/>
      <top style="hair">
        <color theme="1" tint="4.9989318521683403E-2"/>
      </top>
      <bottom style="medium">
        <color rgb="FFE60008"/>
      </bottom>
      <diagonal/>
    </border>
  </borders>
  <cellStyleXfs count="18">
    <xf numFmtId="0" fontId="0" fillId="0" borderId="0"/>
    <xf numFmtId="9" fontId="5" fillId="0" borderId="0" applyFont="0" applyFill="0" applyBorder="0" applyAlignment="0" applyProtection="0"/>
    <xf numFmtId="0" fontId="9" fillId="0" borderId="0" applyBorder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>
      <alignment vertical="center"/>
    </xf>
    <xf numFmtId="165" fontId="5" fillId="0" borderId="0" applyFont="0" applyFill="0" applyBorder="0" applyAlignment="0" applyProtection="0"/>
    <xf numFmtId="0" fontId="5" fillId="0" borderId="0"/>
    <xf numFmtId="9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/>
    <xf numFmtId="9" fontId="14" fillId="0" borderId="0" applyFont="0" applyFill="0" applyBorder="0" applyAlignment="0" applyProtection="0"/>
    <xf numFmtId="0" fontId="4" fillId="0" borderId="0"/>
    <xf numFmtId="0" fontId="5" fillId="0" borderId="0"/>
    <xf numFmtId="0" fontId="9" fillId="0" borderId="0" applyBorder="0"/>
    <xf numFmtId="0" fontId="4" fillId="0" borderId="0"/>
  </cellStyleXfs>
  <cellXfs count="157">
    <xf numFmtId="0" fontId="0" fillId="0" borderId="0" xfId="0"/>
    <xf numFmtId="0" fontId="4" fillId="3" borderId="0" xfId="12" applyFill="1" applyAlignment="1">
      <alignment vertical="center"/>
    </xf>
    <xf numFmtId="0" fontId="4" fillId="2" borderId="0" xfId="14" applyFill="1" applyAlignment="1">
      <alignment vertical="center"/>
    </xf>
    <xf numFmtId="164" fontId="13" fillId="2" borderId="0" xfId="1" applyNumberFormat="1" applyFont="1" applyFill="1" applyBorder="1" applyAlignment="1">
      <alignment horizontal="center" vertical="center"/>
    </xf>
    <xf numFmtId="164" fontId="13" fillId="0" borderId="4" xfId="1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7" fillId="3" borderId="0" xfId="12" applyFont="1" applyFill="1" applyAlignment="1">
      <alignment vertical="center"/>
    </xf>
    <xf numFmtId="0" fontId="11" fillId="5" borderId="2" xfId="12" applyFont="1" applyFill="1" applyBorder="1" applyAlignment="1">
      <alignment horizontal="center" vertical="center" wrapText="1"/>
    </xf>
    <xf numFmtId="0" fontId="11" fillId="4" borderId="0" xfId="12" applyFont="1" applyFill="1" applyAlignment="1">
      <alignment horizontal="center" vertical="center" wrapText="1"/>
    </xf>
    <xf numFmtId="0" fontId="0" fillId="2" borderId="0" xfId="0" applyFill="1"/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center"/>
    </xf>
    <xf numFmtId="0" fontId="4" fillId="3" borderId="0" xfId="3" applyFill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/>
    </xf>
    <xf numFmtId="0" fontId="11" fillId="0" borderId="0" xfId="0" applyFont="1"/>
    <xf numFmtId="0" fontId="1" fillId="0" borderId="0" xfId="0" applyFont="1"/>
    <xf numFmtId="0" fontId="11" fillId="2" borderId="0" xfId="0" applyFont="1" applyFill="1" applyAlignment="1">
      <alignment vertical="center"/>
    </xf>
    <xf numFmtId="0" fontId="11" fillId="2" borderId="0" xfId="0" applyFont="1" applyFill="1" applyAlignment="1">
      <alignment horizontal="center"/>
    </xf>
    <xf numFmtId="0" fontId="11" fillId="2" borderId="0" xfId="0" applyFont="1" applyFill="1"/>
    <xf numFmtId="0" fontId="1" fillId="2" borderId="0" xfId="0" applyFont="1" applyFill="1"/>
    <xf numFmtId="0" fontId="21" fillId="0" borderId="0" xfId="0" applyFont="1" applyAlignment="1" applyProtection="1">
      <alignment vertical="center" wrapText="1"/>
      <protection hidden="1"/>
    </xf>
    <xf numFmtId="0" fontId="23" fillId="4" borderId="0" xfId="0" applyFont="1" applyFill="1" applyAlignment="1" applyProtection="1">
      <alignment horizontal="center" vertical="center" wrapText="1"/>
      <protection hidden="1"/>
    </xf>
    <xf numFmtId="3" fontId="6" fillId="2" borderId="0" xfId="3" applyNumberFormat="1" applyFont="1" applyFill="1" applyAlignment="1" applyProtection="1">
      <alignment horizontal="center" vertical="center"/>
      <protection hidden="1"/>
    </xf>
    <xf numFmtId="0" fontId="24" fillId="0" borderId="0" xfId="3" applyFont="1" applyAlignment="1" applyProtection="1">
      <alignment horizontal="left" vertical="center"/>
      <protection hidden="1"/>
    </xf>
    <xf numFmtId="3" fontId="6" fillId="0" borderId="0" xfId="3" applyNumberFormat="1" applyFont="1" applyAlignment="1" applyProtection="1">
      <alignment horizontal="center" vertical="center"/>
      <protection hidden="1"/>
    </xf>
    <xf numFmtId="0" fontId="6" fillId="0" borderId="0" xfId="3" applyFont="1" applyAlignment="1" applyProtection="1">
      <alignment horizontal="left" vertical="center"/>
      <protection hidden="1"/>
    </xf>
    <xf numFmtId="164" fontId="6" fillId="6" borderId="0" xfId="1" applyNumberFormat="1" applyFont="1" applyFill="1" applyBorder="1" applyAlignment="1" applyProtection="1">
      <alignment horizontal="center" vertical="center"/>
      <protection hidden="1"/>
    </xf>
    <xf numFmtId="9" fontId="24" fillId="0" borderId="0" xfId="1" applyFont="1" applyFill="1" applyBorder="1" applyAlignment="1" applyProtection="1">
      <alignment horizontal="center" vertical="center"/>
      <protection hidden="1"/>
    </xf>
    <xf numFmtId="9" fontId="6" fillId="0" borderId="0" xfId="1" applyFont="1" applyFill="1" applyBorder="1" applyAlignment="1" applyProtection="1">
      <alignment horizontal="center" vertical="center"/>
      <protection hidden="1"/>
    </xf>
    <xf numFmtId="164" fontId="6" fillId="0" borderId="0" xfId="1" applyNumberFormat="1" applyFont="1" applyFill="1" applyBorder="1" applyAlignment="1" applyProtection="1">
      <alignment horizontal="center" vertical="center"/>
      <protection hidden="1"/>
    </xf>
    <xf numFmtId="164" fontId="24" fillId="0" borderId="0" xfId="1" applyNumberFormat="1" applyFont="1" applyFill="1" applyBorder="1" applyAlignment="1" applyProtection="1">
      <alignment horizontal="center" vertical="center"/>
      <protection hidden="1"/>
    </xf>
    <xf numFmtId="0" fontId="20" fillId="0" borderId="0" xfId="0" applyFont="1" applyAlignment="1">
      <alignment horizontal="left" vertical="center"/>
    </xf>
    <xf numFmtId="0" fontId="8" fillId="4" borderId="0" xfId="0" applyFont="1" applyFill="1" applyAlignment="1" applyProtection="1">
      <alignment horizontal="center" vertical="center" wrapText="1"/>
      <protection hidden="1"/>
    </xf>
    <xf numFmtId="0" fontId="8" fillId="0" borderId="0" xfId="0" applyFont="1" applyAlignment="1" applyProtection="1">
      <alignment horizontal="center" vertical="center" wrapText="1"/>
      <protection hidden="1"/>
    </xf>
    <xf numFmtId="3" fontId="24" fillId="0" borderId="0" xfId="3" applyNumberFormat="1" applyFont="1" applyAlignment="1" applyProtection="1">
      <alignment horizontal="center" vertical="center"/>
      <protection hidden="1"/>
    </xf>
    <xf numFmtId="0" fontId="8" fillId="5" borderId="0" xfId="3" applyFont="1" applyFill="1" applyAlignment="1" applyProtection="1">
      <alignment horizontal="center" vertical="center"/>
      <protection hidden="1"/>
    </xf>
    <xf numFmtId="3" fontId="8" fillId="5" borderId="0" xfId="3" applyNumberFormat="1" applyFont="1" applyFill="1" applyAlignment="1" applyProtection="1">
      <alignment horizontal="center" vertical="center"/>
      <protection hidden="1"/>
    </xf>
    <xf numFmtId="0" fontId="22" fillId="0" borderId="0" xfId="0" applyFont="1"/>
    <xf numFmtId="0" fontId="26" fillId="0" borderId="0" xfId="0" applyFont="1" applyAlignment="1">
      <alignment horizontal="center" vertical="center"/>
    </xf>
    <xf numFmtId="0" fontId="21" fillId="0" borderId="0" xfId="0" applyFont="1" applyAlignment="1" applyProtection="1">
      <alignment vertical="center"/>
      <protection hidden="1"/>
    </xf>
    <xf numFmtId="0" fontId="28" fillId="4" borderId="0" xfId="0" applyFont="1" applyFill="1" applyAlignment="1" applyProtection="1">
      <alignment horizontal="center" vertical="center" wrapText="1"/>
      <protection hidden="1"/>
    </xf>
    <xf numFmtId="3" fontId="8" fillId="0" borderId="0" xfId="3" applyNumberFormat="1" applyFont="1" applyAlignment="1" applyProtection="1">
      <alignment horizontal="center" vertical="center"/>
      <protection hidden="1"/>
    </xf>
    <xf numFmtId="0" fontId="6" fillId="0" borderId="0" xfId="3" applyFont="1" applyAlignment="1">
      <alignment horizontal="left" vertical="center"/>
    </xf>
    <xf numFmtId="0" fontId="24" fillId="0" borderId="0" xfId="3" applyFont="1" applyAlignment="1">
      <alignment horizontal="left" vertical="center"/>
    </xf>
    <xf numFmtId="164" fontId="23" fillId="0" borderId="0" xfId="1" applyNumberFormat="1" applyFont="1" applyFill="1" applyBorder="1" applyAlignment="1" applyProtection="1">
      <alignment horizontal="center" vertical="center"/>
      <protection hidden="1"/>
    </xf>
    <xf numFmtId="3" fontId="23" fillId="0" borderId="0" xfId="1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Alignment="1">
      <alignment horizontal="center"/>
    </xf>
    <xf numFmtId="3" fontId="6" fillId="0" borderId="0" xfId="3" applyNumberFormat="1" applyFont="1" applyAlignment="1">
      <alignment horizontal="center" vertical="center"/>
    </xf>
    <xf numFmtId="3" fontId="1" fillId="0" borderId="0" xfId="0" applyNumberFormat="1" applyFont="1"/>
    <xf numFmtId="3" fontId="24" fillId="0" borderId="0" xfId="3" applyNumberFormat="1" applyFont="1" applyAlignment="1">
      <alignment horizontal="left" vertical="center"/>
    </xf>
    <xf numFmtId="3" fontId="8" fillId="0" borderId="0" xfId="3" applyNumberFormat="1" applyFont="1" applyAlignment="1">
      <alignment horizontal="center" vertical="center"/>
    </xf>
    <xf numFmtId="164" fontId="8" fillId="5" borderId="0" xfId="1" applyNumberFormat="1" applyFont="1" applyFill="1" applyBorder="1" applyAlignment="1" applyProtection="1">
      <alignment horizontal="center" vertical="center"/>
      <protection hidden="1"/>
    </xf>
    <xf numFmtId="0" fontId="0" fillId="0" borderId="11" xfId="0" applyBorder="1"/>
    <xf numFmtId="0" fontId="29" fillId="0" borderId="0" xfId="0" applyFont="1"/>
    <xf numFmtId="0" fontId="29" fillId="0" borderId="0" xfId="0" applyFont="1" applyAlignment="1">
      <alignment horizontal="center"/>
    </xf>
    <xf numFmtId="0" fontId="11" fillId="8" borderId="0" xfId="0" applyFont="1" applyFill="1" applyAlignment="1">
      <alignment vertical="center"/>
    </xf>
    <xf numFmtId="0" fontId="11" fillId="8" borderId="0" xfId="0" applyFont="1" applyFill="1" applyAlignment="1">
      <alignment horizontal="center"/>
    </xf>
    <xf numFmtId="0" fontId="11" fillId="8" borderId="0" xfId="0" applyFont="1" applyFill="1"/>
    <xf numFmtId="0" fontId="20" fillId="0" borderId="0" xfId="0" applyFont="1"/>
    <xf numFmtId="0" fontId="24" fillId="0" borderId="0" xfId="3" applyFont="1" applyAlignment="1" applyProtection="1">
      <alignment horizontal="center" vertical="center"/>
      <protection hidden="1"/>
    </xf>
    <xf numFmtId="10" fontId="6" fillId="0" borderId="0" xfId="1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0" fontId="4" fillId="0" borderId="0" xfId="17"/>
    <xf numFmtId="0" fontId="24" fillId="0" borderId="0" xfId="0" applyFont="1" applyAlignment="1" applyProtection="1">
      <alignment horizontal="center" vertical="center"/>
      <protection hidden="1"/>
    </xf>
    <xf numFmtId="0" fontId="11" fillId="0" borderId="12" xfId="0" applyFont="1" applyBorder="1" applyAlignment="1">
      <alignment vertical="center"/>
    </xf>
    <xf numFmtId="0" fontId="4" fillId="0" borderId="0" xfId="3" applyAlignment="1">
      <alignment vertical="center"/>
    </xf>
    <xf numFmtId="0" fontId="18" fillId="0" borderId="0" xfId="3" applyFont="1" applyAlignment="1">
      <alignment vertical="center"/>
    </xf>
    <xf numFmtId="0" fontId="31" fillId="0" borderId="0" xfId="3" applyFont="1" applyAlignment="1">
      <alignment vertical="center"/>
    </xf>
    <xf numFmtId="0" fontId="12" fillId="4" borderId="0" xfId="3" applyFont="1" applyFill="1" applyAlignment="1">
      <alignment horizontal="center" vertical="center" wrapText="1"/>
    </xf>
    <xf numFmtId="0" fontId="8" fillId="4" borderId="0" xfId="3" applyFont="1" applyFill="1" applyAlignment="1">
      <alignment horizontal="center" vertical="center" wrapText="1"/>
    </xf>
    <xf numFmtId="0" fontId="12" fillId="0" borderId="0" xfId="3" applyFont="1" applyAlignment="1">
      <alignment vertical="center"/>
    </xf>
    <xf numFmtId="0" fontId="32" fillId="0" borderId="0" xfId="3" applyFont="1" applyAlignment="1">
      <alignment vertical="center"/>
    </xf>
    <xf numFmtId="0" fontId="11" fillId="8" borderId="12" xfId="0" applyFont="1" applyFill="1" applyBorder="1" applyAlignment="1">
      <alignment vertical="center"/>
    </xf>
    <xf numFmtId="0" fontId="18" fillId="3" borderId="0" xfId="3" applyFont="1" applyFill="1" applyAlignment="1">
      <alignment vertical="center"/>
    </xf>
    <xf numFmtId="0" fontId="5" fillId="0" borderId="0" xfId="3" applyFont="1" applyAlignment="1">
      <alignment vertical="center"/>
    </xf>
    <xf numFmtId="0" fontId="31" fillId="0" borderId="0" xfId="3" applyFont="1" applyAlignment="1">
      <alignment vertical="center" wrapText="1"/>
    </xf>
    <xf numFmtId="0" fontId="15" fillId="3" borderId="0" xfId="12" applyFont="1" applyFill="1" applyAlignment="1">
      <alignment vertical="center"/>
    </xf>
    <xf numFmtId="3" fontId="2" fillId="0" borderId="4" xfId="12" applyNumberFormat="1" applyFont="1" applyBorder="1" applyAlignment="1">
      <alignment horizontal="center" vertical="center"/>
    </xf>
    <xf numFmtId="3" fontId="16" fillId="2" borderId="0" xfId="12" applyNumberFormat="1" applyFont="1" applyFill="1" applyAlignment="1">
      <alignment horizontal="left" vertical="center"/>
    </xf>
    <xf numFmtId="3" fontId="2" fillId="2" borderId="0" xfId="12" applyNumberFormat="1" applyFont="1" applyFill="1" applyAlignment="1">
      <alignment horizontal="center" vertical="center"/>
    </xf>
    <xf numFmtId="0" fontId="24" fillId="6" borderId="0" xfId="3" applyFont="1" applyFill="1" applyAlignment="1" applyProtection="1">
      <alignment horizontal="center" vertical="center"/>
      <protection hidden="1"/>
    </xf>
    <xf numFmtId="164" fontId="24" fillId="6" borderId="0" xfId="1" applyNumberFormat="1" applyFont="1" applyFill="1" applyBorder="1" applyAlignment="1" applyProtection="1">
      <alignment horizontal="center" vertical="center"/>
      <protection hidden="1"/>
    </xf>
    <xf numFmtId="0" fontId="8" fillId="5" borderId="3" xfId="3" applyFont="1" applyFill="1" applyBorder="1" applyAlignment="1" applyProtection="1">
      <alignment horizontal="center" vertical="center"/>
      <protection hidden="1"/>
    </xf>
    <xf numFmtId="3" fontId="8" fillId="5" borderId="3" xfId="3" applyNumberFormat="1" applyFont="1" applyFill="1" applyBorder="1" applyAlignment="1" applyProtection="1">
      <alignment horizontal="center" vertical="center"/>
      <protection hidden="1"/>
    </xf>
    <xf numFmtId="164" fontId="23" fillId="5" borderId="3" xfId="1" applyNumberFormat="1" applyFont="1" applyFill="1" applyBorder="1" applyAlignment="1" applyProtection="1">
      <alignment horizontal="center" vertical="center"/>
      <protection hidden="1"/>
    </xf>
    <xf numFmtId="0" fontId="12" fillId="5" borderId="3" xfId="3" applyFont="1" applyFill="1" applyBorder="1" applyAlignment="1">
      <alignment horizontal="center" vertical="center"/>
    </xf>
    <xf numFmtId="3" fontId="12" fillId="5" borderId="3" xfId="3" applyNumberFormat="1" applyFont="1" applyFill="1" applyBorder="1" applyAlignment="1">
      <alignment horizontal="center" vertical="center"/>
    </xf>
    <xf numFmtId="9" fontId="20" fillId="2" borderId="0" xfId="1" applyFont="1" applyFill="1" applyBorder="1" applyAlignment="1">
      <alignment horizontal="center" vertical="center" wrapText="1"/>
    </xf>
    <xf numFmtId="0" fontId="19" fillId="0" borderId="0" xfId="0" applyFont="1" applyAlignment="1">
      <alignment vertical="top"/>
    </xf>
    <xf numFmtId="0" fontId="24" fillId="0" borderId="8" xfId="3" applyFont="1" applyBorder="1" applyAlignment="1" applyProtection="1">
      <alignment horizontal="left" vertical="center"/>
      <protection hidden="1"/>
    </xf>
    <xf numFmtId="3" fontId="6" fillId="0" borderId="8" xfId="3" applyNumberFormat="1" applyFont="1" applyBorder="1" applyAlignment="1" applyProtection="1">
      <alignment horizontal="center" vertical="center"/>
      <protection hidden="1"/>
    </xf>
    <xf numFmtId="0" fontId="24" fillId="0" borderId="7" xfId="3" applyFont="1" applyBorder="1" applyAlignment="1" applyProtection="1">
      <alignment horizontal="left" vertical="center"/>
      <protection hidden="1"/>
    </xf>
    <xf numFmtId="3" fontId="24" fillId="0" borderId="7" xfId="3" applyNumberFormat="1" applyFont="1" applyBorder="1" applyAlignment="1" applyProtection="1">
      <alignment horizontal="center" vertical="center"/>
      <protection hidden="1"/>
    </xf>
    <xf numFmtId="3" fontId="20" fillId="0" borderId="7" xfId="3" applyNumberFormat="1" applyFont="1" applyBorder="1" applyAlignment="1" applyProtection="1">
      <alignment horizontal="center" vertical="center"/>
      <protection hidden="1"/>
    </xf>
    <xf numFmtId="3" fontId="6" fillId="0" borderId="7" xfId="3" applyNumberFormat="1" applyFont="1" applyBorder="1" applyAlignment="1" applyProtection="1">
      <alignment horizontal="center" vertical="center"/>
      <protection hidden="1"/>
    </xf>
    <xf numFmtId="3" fontId="24" fillId="0" borderId="8" xfId="3" applyNumberFormat="1" applyFont="1" applyBorder="1" applyAlignment="1" applyProtection="1">
      <alignment horizontal="center" vertical="center"/>
      <protection hidden="1"/>
    </xf>
    <xf numFmtId="3" fontId="20" fillId="0" borderId="8" xfId="3" applyNumberFormat="1" applyFont="1" applyBorder="1" applyAlignment="1" applyProtection="1">
      <alignment horizontal="center" vertical="center"/>
      <protection hidden="1"/>
    </xf>
    <xf numFmtId="0" fontId="24" fillId="0" borderId="13" xfId="3" applyFont="1" applyBorder="1" applyAlignment="1" applyProtection="1">
      <alignment horizontal="left" vertical="center"/>
      <protection hidden="1"/>
    </xf>
    <xf numFmtId="3" fontId="21" fillId="0" borderId="13" xfId="3" applyNumberFormat="1" applyFont="1" applyBorder="1" applyAlignment="1" applyProtection="1">
      <alignment horizontal="center" vertical="center"/>
      <protection hidden="1"/>
    </xf>
    <xf numFmtId="3" fontId="24" fillId="0" borderId="13" xfId="3" applyNumberFormat="1" applyFont="1" applyBorder="1" applyAlignment="1" applyProtection="1">
      <alignment horizontal="center" vertical="center"/>
      <protection hidden="1"/>
    </xf>
    <xf numFmtId="164" fontId="6" fillId="0" borderId="13" xfId="1" applyNumberFormat="1" applyFont="1" applyFill="1" applyBorder="1" applyAlignment="1" applyProtection="1">
      <alignment horizontal="center" vertical="center"/>
      <protection hidden="1"/>
    </xf>
    <xf numFmtId="0" fontId="24" fillId="0" borderId="14" xfId="3" applyFont="1" applyBorder="1" applyAlignment="1" applyProtection="1">
      <alignment horizontal="left" vertical="center"/>
      <protection hidden="1"/>
    </xf>
    <xf numFmtId="3" fontId="21" fillId="0" borderId="14" xfId="3" applyNumberFormat="1" applyFont="1" applyBorder="1" applyAlignment="1" applyProtection="1">
      <alignment horizontal="center" vertical="center"/>
      <protection hidden="1"/>
    </xf>
    <xf numFmtId="3" fontId="24" fillId="0" borderId="14" xfId="3" applyNumberFormat="1" applyFont="1" applyBorder="1" applyAlignment="1" applyProtection="1">
      <alignment horizontal="center" vertical="center"/>
      <protection hidden="1"/>
    </xf>
    <xf numFmtId="164" fontId="6" fillId="0" borderId="14" xfId="1" applyNumberFormat="1" applyFont="1" applyFill="1" applyBorder="1" applyAlignment="1" applyProtection="1">
      <alignment horizontal="center" vertical="center"/>
      <protection hidden="1"/>
    </xf>
    <xf numFmtId="0" fontId="24" fillId="0" borderId="15" xfId="3" applyFont="1" applyBorder="1" applyAlignment="1" applyProtection="1">
      <alignment horizontal="left" vertical="center"/>
      <protection hidden="1"/>
    </xf>
    <xf numFmtId="3" fontId="21" fillId="0" borderId="15" xfId="3" applyNumberFormat="1" applyFont="1" applyBorder="1" applyAlignment="1" applyProtection="1">
      <alignment horizontal="center" vertical="center"/>
      <protection hidden="1"/>
    </xf>
    <xf numFmtId="3" fontId="24" fillId="0" borderId="15" xfId="3" applyNumberFormat="1" applyFont="1" applyBorder="1" applyAlignment="1" applyProtection="1">
      <alignment horizontal="center" vertical="center"/>
      <protection hidden="1"/>
    </xf>
    <xf numFmtId="164" fontId="6" fillId="0" borderId="15" xfId="1" applyNumberFormat="1" applyFont="1" applyFill="1" applyBorder="1" applyAlignment="1" applyProtection="1">
      <alignment horizontal="center" vertical="center"/>
      <protection hidden="1"/>
    </xf>
    <xf numFmtId="0" fontId="6" fillId="0" borderId="10" xfId="3" applyFont="1" applyBorder="1" applyAlignment="1" applyProtection="1">
      <alignment horizontal="left" vertical="center"/>
      <protection hidden="1"/>
    </xf>
    <xf numFmtId="3" fontId="24" fillId="0" borderId="10" xfId="3" applyNumberFormat="1" applyFont="1" applyBorder="1" applyAlignment="1" applyProtection="1">
      <alignment horizontal="center" vertical="center"/>
      <protection hidden="1"/>
    </xf>
    <xf numFmtId="3" fontId="20" fillId="0" borderId="10" xfId="3" applyNumberFormat="1" applyFont="1" applyBorder="1" applyAlignment="1" applyProtection="1">
      <alignment horizontal="center" vertical="center"/>
      <protection hidden="1"/>
    </xf>
    <xf numFmtId="3" fontId="6" fillId="0" borderId="10" xfId="3" applyNumberFormat="1" applyFont="1" applyBorder="1" applyAlignment="1" applyProtection="1">
      <alignment horizontal="center" vertical="center"/>
      <protection hidden="1"/>
    </xf>
    <xf numFmtId="3" fontId="6" fillId="0" borderId="0" xfId="1" applyNumberFormat="1" applyFont="1" applyFill="1" applyBorder="1" applyAlignment="1" applyProtection="1">
      <alignment horizontal="center" vertical="center"/>
      <protection hidden="1"/>
    </xf>
    <xf numFmtId="0" fontId="24" fillId="0" borderId="10" xfId="3" applyFont="1" applyBorder="1" applyAlignment="1" applyProtection="1">
      <alignment horizontal="left" vertical="center"/>
      <protection hidden="1"/>
    </xf>
    <xf numFmtId="0" fontId="30" fillId="0" borderId="7" xfId="3" applyFont="1" applyBorder="1" applyAlignment="1" applyProtection="1">
      <alignment horizontal="left" vertical="center"/>
      <protection hidden="1"/>
    </xf>
    <xf numFmtId="3" fontId="21" fillId="0" borderId="7" xfId="3" applyNumberFormat="1" applyFont="1" applyBorder="1" applyAlignment="1" applyProtection="1">
      <alignment horizontal="center" vertical="center"/>
      <protection hidden="1"/>
    </xf>
    <xf numFmtId="164" fontId="6" fillId="0" borderId="7" xfId="1" applyNumberFormat="1" applyFont="1" applyFill="1" applyBorder="1" applyAlignment="1" applyProtection="1">
      <alignment horizontal="center" vertical="center"/>
      <protection hidden="1"/>
    </xf>
    <xf numFmtId="0" fontId="30" fillId="0" borderId="8" xfId="3" applyFont="1" applyBorder="1" applyAlignment="1" applyProtection="1">
      <alignment horizontal="left" vertical="center"/>
      <protection hidden="1"/>
    </xf>
    <xf numFmtId="3" fontId="21" fillId="0" borderId="8" xfId="3" applyNumberFormat="1" applyFont="1" applyBorder="1" applyAlignment="1" applyProtection="1">
      <alignment horizontal="center" vertical="center"/>
      <protection hidden="1"/>
    </xf>
    <xf numFmtId="164" fontId="6" fillId="0" borderId="8" xfId="1" applyNumberFormat="1" applyFont="1" applyFill="1" applyBorder="1" applyAlignment="1" applyProtection="1">
      <alignment horizontal="center" vertical="center"/>
      <protection hidden="1"/>
    </xf>
    <xf numFmtId="0" fontId="7" fillId="0" borderId="10" xfId="3" applyFont="1" applyBorder="1" applyAlignment="1" applyProtection="1">
      <alignment horizontal="left" vertical="center"/>
      <protection hidden="1"/>
    </xf>
    <xf numFmtId="3" fontId="21" fillId="0" borderId="10" xfId="3" applyNumberFormat="1" applyFont="1" applyBorder="1" applyAlignment="1" applyProtection="1">
      <alignment horizontal="center" vertical="center"/>
      <protection hidden="1"/>
    </xf>
    <xf numFmtId="164" fontId="6" fillId="0" borderId="10" xfId="1" applyNumberFormat="1" applyFont="1" applyFill="1" applyBorder="1" applyAlignment="1" applyProtection="1">
      <alignment horizontal="center" vertical="center"/>
      <protection hidden="1"/>
    </xf>
    <xf numFmtId="166" fontId="20" fillId="0" borderId="8" xfId="3" applyNumberFormat="1" applyFont="1" applyBorder="1" applyAlignment="1" applyProtection="1">
      <alignment horizontal="center" vertical="center"/>
      <protection hidden="1"/>
    </xf>
    <xf numFmtId="166" fontId="6" fillId="0" borderId="8" xfId="3" applyNumberFormat="1" applyFont="1" applyBorder="1" applyAlignment="1" applyProtection="1">
      <alignment horizontal="center" vertical="center"/>
      <protection hidden="1"/>
    </xf>
    <xf numFmtId="164" fontId="23" fillId="2" borderId="0" xfId="1" applyNumberFormat="1" applyFont="1" applyFill="1" applyBorder="1" applyAlignment="1" applyProtection="1">
      <alignment horizontal="center" vertical="center"/>
      <protection hidden="1"/>
    </xf>
    <xf numFmtId="3" fontId="23" fillId="2" borderId="0" xfId="1" applyNumberFormat="1" applyFont="1" applyFill="1" applyBorder="1" applyAlignment="1" applyProtection="1">
      <alignment horizontal="center" vertical="center"/>
      <protection hidden="1"/>
    </xf>
    <xf numFmtId="0" fontId="24" fillId="0" borderId="9" xfId="3" applyFont="1" applyBorder="1" applyAlignment="1" applyProtection="1">
      <alignment horizontal="left" vertical="center"/>
      <protection hidden="1"/>
    </xf>
    <xf numFmtId="3" fontId="21" fillId="0" borderId="9" xfId="3" applyNumberFormat="1" applyFont="1" applyBorder="1" applyAlignment="1" applyProtection="1">
      <alignment horizontal="center" vertical="center"/>
      <protection hidden="1"/>
    </xf>
    <xf numFmtId="0" fontId="3" fillId="0" borderId="7" xfId="3" applyFont="1" applyBorder="1" applyAlignment="1">
      <alignment horizontal="left" vertical="center"/>
    </xf>
    <xf numFmtId="3" fontId="3" fillId="0" borderId="7" xfId="3" applyNumberFormat="1" applyFont="1" applyBorder="1" applyAlignment="1">
      <alignment horizontal="center" vertical="center"/>
    </xf>
    <xf numFmtId="0" fontId="3" fillId="0" borderId="8" xfId="3" applyFont="1" applyBorder="1" applyAlignment="1">
      <alignment horizontal="left" vertical="center"/>
    </xf>
    <xf numFmtId="3" fontId="3" fillId="0" borderId="8" xfId="3" applyNumberFormat="1" applyFont="1" applyBorder="1" applyAlignment="1">
      <alignment horizontal="center" vertical="center"/>
    </xf>
    <xf numFmtId="3" fontId="32" fillId="0" borderId="0" xfId="3" applyNumberFormat="1" applyFont="1" applyAlignment="1">
      <alignment vertical="center"/>
    </xf>
    <xf numFmtId="0" fontId="8" fillId="4" borderId="0" xfId="0" applyFont="1" applyFill="1" applyAlignment="1" applyProtection="1">
      <alignment horizontal="center" vertical="center" wrapText="1"/>
      <protection hidden="1"/>
    </xf>
    <xf numFmtId="0" fontId="18" fillId="2" borderId="0" xfId="0" applyFont="1" applyFill="1"/>
    <xf numFmtId="0" fontId="4" fillId="0" borderId="0" xfId="0" applyFont="1"/>
    <xf numFmtId="0" fontId="24" fillId="0" borderId="0" xfId="0" applyFont="1" applyAlignment="1" applyProtection="1">
      <alignment horizontal="center" vertical="center" wrapText="1"/>
      <protection hidden="1"/>
    </xf>
    <xf numFmtId="0" fontId="34" fillId="2" borderId="0" xfId="0" applyFont="1" applyFill="1"/>
    <xf numFmtId="0" fontId="34" fillId="0" borderId="0" xfId="0" applyFont="1"/>
    <xf numFmtId="0" fontId="3" fillId="0" borderId="0" xfId="3" applyFont="1" applyAlignment="1">
      <alignment horizontal="center" vertical="center"/>
    </xf>
    <xf numFmtId="3" fontId="3" fillId="0" borderId="0" xfId="3" applyNumberFormat="1" applyFont="1" applyAlignment="1">
      <alignment horizontal="center" vertical="center"/>
    </xf>
    <xf numFmtId="0" fontId="3" fillId="0" borderId="0" xfId="3" applyFont="1" applyAlignment="1">
      <alignment vertical="center"/>
    </xf>
    <xf numFmtId="0" fontId="35" fillId="0" borderId="0" xfId="0" applyFont="1"/>
    <xf numFmtId="0" fontId="33" fillId="0" borderId="0" xfId="0" applyFont="1"/>
    <xf numFmtId="0" fontId="10" fillId="7" borderId="0" xfId="0" applyFont="1" applyFill="1" applyAlignment="1" applyProtection="1">
      <alignment horizontal="center" vertical="center" wrapText="1"/>
      <protection hidden="1"/>
    </xf>
    <xf numFmtId="0" fontId="25" fillId="0" borderId="0" xfId="0" applyFont="1" applyAlignment="1" applyProtection="1">
      <alignment horizontal="left" vertical="center" wrapText="1"/>
      <protection hidden="1"/>
    </xf>
    <xf numFmtId="0" fontId="8" fillId="5" borderId="0" xfId="3" applyFont="1" applyFill="1" applyAlignment="1" applyProtection="1">
      <alignment horizontal="center" vertical="center"/>
      <protection hidden="1"/>
    </xf>
    <xf numFmtId="0" fontId="21" fillId="0" borderId="0" xfId="0" applyFont="1" applyAlignment="1" applyProtection="1">
      <alignment horizontal="left" vertical="center" wrapText="1"/>
      <protection hidden="1"/>
    </xf>
    <xf numFmtId="164" fontId="27" fillId="0" borderId="0" xfId="0" applyNumberFormat="1" applyFont="1" applyAlignment="1">
      <alignment horizontal="center" vertical="center"/>
    </xf>
    <xf numFmtId="0" fontId="8" fillId="4" borderId="0" xfId="0" applyFont="1" applyFill="1" applyAlignment="1" applyProtection="1">
      <alignment horizontal="center" vertical="center" wrapText="1"/>
      <protection hidden="1"/>
    </xf>
    <xf numFmtId="3" fontId="16" fillId="0" borderId="5" xfId="12" applyNumberFormat="1" applyFont="1" applyFill="1" applyBorder="1" applyAlignment="1">
      <alignment horizontal="center" vertical="center"/>
    </xf>
    <xf numFmtId="3" fontId="16" fillId="0" borderId="6" xfId="12" applyNumberFormat="1" applyFont="1" applyFill="1" applyBorder="1" applyAlignment="1">
      <alignment horizontal="center" vertical="center"/>
    </xf>
    <xf numFmtId="0" fontId="11" fillId="4" borderId="0" xfId="12" applyFont="1" applyFill="1" applyAlignment="1">
      <alignment horizontal="center" vertical="center" wrapText="1"/>
    </xf>
    <xf numFmtId="0" fontId="11" fillId="4" borderId="1" xfId="12" applyFont="1" applyFill="1" applyBorder="1" applyAlignment="1">
      <alignment horizontal="center" vertical="center" wrapText="1"/>
    </xf>
  </cellXfs>
  <cellStyles count="18">
    <cellStyle name="Millares 2" xfId="7" xr:uid="{00000000-0005-0000-0000-000000000000}"/>
    <cellStyle name="Normal" xfId="0" builtinId="0"/>
    <cellStyle name="Normal 2" xfId="2" xr:uid="{00000000-0005-0000-0000-000002000000}"/>
    <cellStyle name="Normal 2 2" xfId="16" xr:uid="{A0022E3A-CFD7-4E5E-9662-22DA476F43BA}"/>
    <cellStyle name="Normal 2 2 2" xfId="3" xr:uid="{00000000-0005-0000-0000-000003000000}"/>
    <cellStyle name="Normal 2 2 3" xfId="8" xr:uid="{00000000-0005-0000-0000-000004000000}"/>
    <cellStyle name="Normal 2 3" xfId="12" xr:uid="{00000000-0005-0000-0000-000005000000}"/>
    <cellStyle name="Normal 2 3 2" xfId="6" xr:uid="{00000000-0005-0000-0000-000006000000}"/>
    <cellStyle name="Normal 3 2" xfId="14" xr:uid="{00000000-0005-0000-0000-000007000000}"/>
    <cellStyle name="Normal_Linea 100" xfId="17" xr:uid="{BE6869CE-E94E-4A4C-A267-BB19271DF643}"/>
    <cellStyle name="Porcentaje" xfId="1" builtinId="5"/>
    <cellStyle name="Porcentaje 10" xfId="11" xr:uid="{00000000-0005-0000-0000-00000B000000}"/>
    <cellStyle name="Porcentaje 2" xfId="5" xr:uid="{00000000-0005-0000-0000-00000C000000}"/>
    <cellStyle name="Porcentaje 3 2" xfId="10" xr:uid="{00000000-0005-0000-0000-00000D000000}"/>
    <cellStyle name="Porcentual 2" xfId="4" xr:uid="{00000000-0005-0000-0000-00000E000000}"/>
    <cellStyle name="Porcentual 2 2" xfId="9" xr:uid="{00000000-0005-0000-0000-00000F000000}"/>
    <cellStyle name="Porcentual 2 2 2" xfId="13" xr:uid="{00000000-0005-0000-0000-000010000000}"/>
    <cellStyle name="style1556644248984" xfId="15" xr:uid="{00000000-0005-0000-0000-000011000000}"/>
  </cellStyles>
  <dxfs count="0"/>
  <tableStyles count="0" defaultTableStyle="TableStyleMedium2" defaultPivotStyle="PivotStyleLight16"/>
  <colors>
    <mruColors>
      <color rgb="FFFF8989"/>
      <color rgb="FF305496"/>
      <color rgb="FF0033CC"/>
      <color rgb="FFEC7524"/>
      <color rgb="FFF0904E"/>
      <color rgb="FFE60008"/>
      <color rgb="FFFF3333"/>
      <color rgb="FFDF6613"/>
      <color rgb="FFEB701D"/>
      <color rgb="FFFF979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ES" sz="1000" b="1" i="0" u="none" strike="noStrike" baseline="0">
                <a:effectLst/>
              </a:rPr>
              <a:t>Gráfico N° 2: </a:t>
            </a:r>
            <a:r>
              <a:rPr lang="es-ES" sz="1000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Consultas</a:t>
            </a:r>
            <a:r>
              <a:rPr lang="es-ES" sz="1000" b="1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atendidas por sexo según mes</a:t>
            </a:r>
            <a:endParaRPr lang="es-ES" sz="10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18907624885285645"/>
          <c:y val="4.025828405283999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1.8471345545747583E-2"/>
          <c:y val="0.26209195684221365"/>
          <c:w val="0.94368298768597902"/>
          <c:h val="0.502226232137649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'Linea 100'!$D$23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'Linea 100'!$B$24:$B$35</c:f>
              <c:strCache>
                <c:ptCount val="11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Setiembre</c:v>
                </c:pt>
                <c:pt idx="9">
                  <c:v>Octubre</c:v>
                </c:pt>
                <c:pt idx="10">
                  <c:v>Noviembre</c:v>
                </c:pt>
              </c:strCache>
            </c:strRef>
          </c:cat>
          <c:val>
            <c:numRef>
              <c:f>'Linea 100'!$D$24:$D$35</c:f>
              <c:numCache>
                <c:formatCode>#,##0</c:formatCode>
                <c:ptCount val="11"/>
                <c:pt idx="0">
                  <c:v>13847</c:v>
                </c:pt>
                <c:pt idx="1">
                  <c:v>12790</c:v>
                </c:pt>
                <c:pt idx="2">
                  <c:v>13960</c:v>
                </c:pt>
                <c:pt idx="3">
                  <c:v>11867</c:v>
                </c:pt>
                <c:pt idx="4">
                  <c:v>12916</c:v>
                </c:pt>
                <c:pt idx="5">
                  <c:v>13436</c:v>
                </c:pt>
                <c:pt idx="6">
                  <c:v>13834</c:v>
                </c:pt>
                <c:pt idx="7">
                  <c:v>13841</c:v>
                </c:pt>
                <c:pt idx="8">
                  <c:v>13370</c:v>
                </c:pt>
                <c:pt idx="9">
                  <c:v>13525</c:v>
                </c:pt>
                <c:pt idx="10">
                  <c:v>13903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0C-4B9E-98D6-9ED28BFE1E0F}"/>
            </c:ext>
          </c:extLst>
        </c:ser>
        <c:ser>
          <c:idx val="1"/>
          <c:order val="1"/>
          <c:tx>
            <c:strRef>
              <c:f>'Linea 100'!$E$23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'Linea 100'!$B$24:$B$35</c:f>
              <c:strCache>
                <c:ptCount val="11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Setiembre</c:v>
                </c:pt>
                <c:pt idx="9">
                  <c:v>Octubre</c:v>
                </c:pt>
                <c:pt idx="10">
                  <c:v>Noviembre</c:v>
                </c:pt>
              </c:strCache>
            </c:strRef>
          </c:cat>
          <c:val>
            <c:numRef>
              <c:f>'Linea 100'!$E$24:$E$35</c:f>
              <c:numCache>
                <c:formatCode>#,##0</c:formatCode>
                <c:ptCount val="11"/>
                <c:pt idx="0">
                  <c:v>3841</c:v>
                </c:pt>
                <c:pt idx="1">
                  <c:v>3561</c:v>
                </c:pt>
                <c:pt idx="2">
                  <c:v>4068</c:v>
                </c:pt>
                <c:pt idx="3">
                  <c:v>3570</c:v>
                </c:pt>
                <c:pt idx="4">
                  <c:v>3745</c:v>
                </c:pt>
                <c:pt idx="5">
                  <c:v>3848</c:v>
                </c:pt>
                <c:pt idx="6">
                  <c:v>3804</c:v>
                </c:pt>
                <c:pt idx="7">
                  <c:v>4169</c:v>
                </c:pt>
                <c:pt idx="8">
                  <c:v>4064</c:v>
                </c:pt>
                <c:pt idx="9">
                  <c:v>3917</c:v>
                </c:pt>
                <c:pt idx="10">
                  <c:v>4142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50C-4B9E-98D6-9ED28BFE1E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4383232"/>
        <c:axId val="204383624"/>
      </c:barChart>
      <c:catAx>
        <c:axId val="204383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204383624"/>
        <c:crosses val="autoZero"/>
        <c:auto val="1"/>
        <c:lblAlgn val="ctr"/>
        <c:lblOffset val="100"/>
        <c:noMultiLvlLbl val="0"/>
      </c:catAx>
      <c:valAx>
        <c:axId val="204383624"/>
        <c:scaling>
          <c:orientation val="minMax"/>
          <c:min val="1000"/>
        </c:scaling>
        <c:delete val="1"/>
        <c:axPos val="l"/>
        <c:numFmt formatCode="#,##0" sourceLinked="1"/>
        <c:majorTickMark val="none"/>
        <c:minorTickMark val="none"/>
        <c:tickLblPos val="nextTo"/>
        <c:crossAx val="204383232"/>
        <c:crosses val="autoZero"/>
        <c:crossBetween val="between"/>
        <c:majorUnit val="10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ES" sz="1000" b="1" i="0" u="none" strike="noStrike" baseline="0">
                <a:effectLst/>
              </a:rPr>
              <a:t>Gráfico N° 3: </a:t>
            </a:r>
            <a:r>
              <a:rPr lang="es-ES" sz="1000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Grupos</a:t>
            </a:r>
            <a:r>
              <a:rPr lang="es-ES" sz="1000" b="1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edad de la víctima</a:t>
            </a:r>
            <a:endParaRPr lang="es-ES" sz="10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PE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0"/>
            <c:invertIfNegative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DA7A-45C7-8D7F-5A592180516D}"/>
              </c:ext>
            </c:extLst>
          </c:dPt>
          <c:dPt>
            <c:idx val="1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DA7A-45C7-8D7F-5A592180516D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DA7A-45C7-8D7F-5A592180516D}"/>
              </c:ext>
            </c:extLst>
          </c:dPt>
          <c:dPt>
            <c:idx val="3"/>
            <c:invertIfNegative val="0"/>
            <c:bubble3D val="0"/>
            <c:spPr>
              <a:solidFill>
                <a:srgbClr val="FF8989"/>
              </a:solidFill>
              <a:ln>
                <a:noFill/>
              </a:ln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C-2AFD-43D6-8267-F5BE99DCDF4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'Linea 100'!$D$57:$G$57</c:f>
              <c:strCache>
                <c:ptCount val="4"/>
                <c:pt idx="0">
                  <c:v>Niñas, niños y adolescentes</c:v>
                </c:pt>
                <c:pt idx="1">
                  <c:v>Adultos</c:v>
                </c:pt>
                <c:pt idx="2">
                  <c:v>Adultos mayores</c:v>
                </c:pt>
                <c:pt idx="3">
                  <c:v>Sin información</c:v>
                </c:pt>
              </c:strCache>
            </c:strRef>
          </c:cat>
          <c:val>
            <c:numRef>
              <c:f>'Linea 100'!$D$58:$G$58</c:f>
              <c:numCache>
                <c:formatCode>#,##0</c:formatCode>
                <c:ptCount val="4"/>
                <c:pt idx="0">
                  <c:v>60014</c:v>
                </c:pt>
                <c:pt idx="1">
                  <c:v>108612</c:v>
                </c:pt>
                <c:pt idx="2">
                  <c:v>15143</c:v>
                </c:pt>
                <c:pt idx="3">
                  <c:v>6249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DA7A-45C7-8D7F-5A59218051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04384408"/>
        <c:axId val="204384800"/>
      </c:barChart>
      <c:catAx>
        <c:axId val="20438440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PE"/>
          </a:p>
        </c:txPr>
        <c:crossAx val="204384800"/>
        <c:crosses val="autoZero"/>
        <c:auto val="1"/>
        <c:lblAlgn val="ctr"/>
        <c:lblOffset val="100"/>
        <c:noMultiLvlLbl val="0"/>
      </c:catAx>
      <c:valAx>
        <c:axId val="204384800"/>
        <c:scaling>
          <c:orientation val="minMax"/>
        </c:scaling>
        <c:delete val="1"/>
        <c:axPos val="t"/>
        <c:numFmt formatCode="#,##0" sourceLinked="1"/>
        <c:majorTickMark val="none"/>
        <c:minorTickMark val="none"/>
        <c:tickLblPos val="nextTo"/>
        <c:crossAx val="204384408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ES" sz="1000" b="1" i="0" u="none" strike="noStrike" baseline="0">
                <a:effectLst/>
              </a:rPr>
              <a:t>Gráfico N° 4: </a:t>
            </a:r>
            <a:r>
              <a:rPr lang="es-ES" sz="1000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Consultas</a:t>
            </a:r>
            <a:r>
              <a:rPr lang="es-ES" sz="1000" b="1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atendidas por sexo de la presunta persona agresora según mes</a:t>
            </a:r>
            <a:endParaRPr lang="es-ES" sz="10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17934100866873712"/>
          <c:y val="4.174369595014577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2.3126694690328971E-2"/>
          <c:y val="0.14280297861440086"/>
          <c:w val="0.95892819367728288"/>
          <c:h val="0.6060332382915460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'Linea 100'!$D$23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63500" h="12700"/>
            </a:sp3d>
          </c:spPr>
          <c:invertIfNegative val="0"/>
          <c:dLbls>
            <c:dLbl>
              <c:idx val="0"/>
              <c:layout>
                <c:manualLayout>
                  <c:x val="0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429-414B-9715-921877F5F9F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'Linea 100'!$B$80:$B$91</c:f>
              <c:strCache>
                <c:ptCount val="11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Setiembre</c:v>
                </c:pt>
                <c:pt idx="9">
                  <c:v>Octubre</c:v>
                </c:pt>
                <c:pt idx="10">
                  <c:v>Noviembre</c:v>
                </c:pt>
              </c:strCache>
            </c:strRef>
          </c:cat>
          <c:val>
            <c:numRef>
              <c:f>'Linea 100'!$D$80:$D$91</c:f>
              <c:numCache>
                <c:formatCode>#,##0</c:formatCode>
                <c:ptCount val="11"/>
                <c:pt idx="0">
                  <c:v>2320</c:v>
                </c:pt>
                <c:pt idx="1">
                  <c:v>1987</c:v>
                </c:pt>
                <c:pt idx="2">
                  <c:v>2635</c:v>
                </c:pt>
                <c:pt idx="3" formatCode="###0">
                  <c:v>2084</c:v>
                </c:pt>
                <c:pt idx="4" formatCode="###0">
                  <c:v>2262</c:v>
                </c:pt>
                <c:pt idx="5">
                  <c:v>2384</c:v>
                </c:pt>
                <c:pt idx="6">
                  <c:v>2125</c:v>
                </c:pt>
                <c:pt idx="7">
                  <c:v>2385</c:v>
                </c:pt>
                <c:pt idx="8">
                  <c:v>2379</c:v>
                </c:pt>
                <c:pt idx="9">
                  <c:v>2221</c:v>
                </c:pt>
                <c:pt idx="10">
                  <c:v>2615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429-414B-9715-921877F5F9F3}"/>
            </c:ext>
          </c:extLst>
        </c:ser>
        <c:ser>
          <c:idx val="1"/>
          <c:order val="1"/>
          <c:tx>
            <c:strRef>
              <c:f>'Linea 100'!$E$79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'Linea 100'!$B$80:$B$91</c:f>
              <c:strCache>
                <c:ptCount val="11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Setiembre</c:v>
                </c:pt>
                <c:pt idx="9">
                  <c:v>Octubre</c:v>
                </c:pt>
                <c:pt idx="10">
                  <c:v>Noviembre</c:v>
                </c:pt>
              </c:strCache>
            </c:strRef>
          </c:cat>
          <c:val>
            <c:numRef>
              <c:f>'Linea 100'!$E$80:$E$91</c:f>
              <c:numCache>
                <c:formatCode>#,##0</c:formatCode>
                <c:ptCount val="11"/>
                <c:pt idx="0">
                  <c:v>7020</c:v>
                </c:pt>
                <c:pt idx="1">
                  <c:v>6455</c:v>
                </c:pt>
                <c:pt idx="2">
                  <c:v>7630</c:v>
                </c:pt>
                <c:pt idx="3" formatCode="###0">
                  <c:v>6441</c:v>
                </c:pt>
                <c:pt idx="4" formatCode="###0">
                  <c:v>6576</c:v>
                </c:pt>
                <c:pt idx="5">
                  <c:v>6998</c:v>
                </c:pt>
                <c:pt idx="6">
                  <c:v>6253</c:v>
                </c:pt>
                <c:pt idx="7">
                  <c:v>7096</c:v>
                </c:pt>
                <c:pt idx="8">
                  <c:v>6878</c:v>
                </c:pt>
                <c:pt idx="9">
                  <c:v>6856</c:v>
                </c:pt>
                <c:pt idx="10">
                  <c:v>7275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429-414B-9715-921877F5F9F3}"/>
            </c:ext>
          </c:extLst>
        </c:ser>
        <c:ser>
          <c:idx val="2"/>
          <c:order val="2"/>
          <c:tx>
            <c:strRef>
              <c:f>'Linea 100'!$F$79</c:f>
              <c:strCache>
                <c:ptCount val="1"/>
                <c:pt idx="0">
                  <c:v>Sin información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'Linea 100'!$F$80:$F$91</c:f>
              <c:numCache>
                <c:formatCode>#,##0</c:formatCode>
                <c:ptCount val="11"/>
                <c:pt idx="0">
                  <c:v>8348</c:v>
                </c:pt>
                <c:pt idx="1">
                  <c:v>7909</c:v>
                </c:pt>
                <c:pt idx="2">
                  <c:v>7763</c:v>
                </c:pt>
                <c:pt idx="3" formatCode="###0">
                  <c:v>6912</c:v>
                </c:pt>
                <c:pt idx="4" formatCode="###0">
                  <c:v>7823</c:v>
                </c:pt>
                <c:pt idx="5">
                  <c:v>7902</c:v>
                </c:pt>
                <c:pt idx="6">
                  <c:v>9260</c:v>
                </c:pt>
                <c:pt idx="7">
                  <c:v>8529</c:v>
                </c:pt>
                <c:pt idx="8">
                  <c:v>8177</c:v>
                </c:pt>
                <c:pt idx="9">
                  <c:v>8365</c:v>
                </c:pt>
                <c:pt idx="10">
                  <c:v>8155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429-414B-9715-921877F5F9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49383536"/>
        <c:axId val="349383928"/>
      </c:barChart>
      <c:catAx>
        <c:axId val="349383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349383928"/>
        <c:crosses val="autoZero"/>
        <c:auto val="1"/>
        <c:lblAlgn val="ctr"/>
        <c:lblOffset val="100"/>
        <c:noMultiLvlLbl val="0"/>
      </c:catAx>
      <c:valAx>
        <c:axId val="349383928"/>
        <c:scaling>
          <c:orientation val="minMax"/>
          <c:max val="28000"/>
          <c:min val="0"/>
        </c:scaling>
        <c:delete val="1"/>
        <c:axPos val="l"/>
        <c:numFmt formatCode="#,##0" sourceLinked="1"/>
        <c:majorTickMark val="none"/>
        <c:minorTickMark val="none"/>
        <c:tickLblPos val="nextTo"/>
        <c:crossAx val="349383536"/>
        <c:crosses val="autoZero"/>
        <c:crossBetween val="between"/>
        <c:majorUnit val="3000"/>
      </c:val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0.29787535049503688"/>
          <c:y val="0.89655102505782724"/>
          <c:w val="0.42955488126607017"/>
          <c:h val="0.1034489749421727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ES" sz="1000" b="1" i="0" u="none" strike="noStrike" baseline="0">
                <a:effectLst/>
              </a:rPr>
              <a:t>Gráfico N° 5: </a:t>
            </a:r>
            <a:r>
              <a:rPr lang="es-ES" sz="1000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Grupo</a:t>
            </a:r>
            <a:r>
              <a:rPr lang="es-ES" sz="1000" b="1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edad de la presunta persona agresora</a:t>
            </a:r>
            <a:endParaRPr lang="es-ES" sz="10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 w="9525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PE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0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9-E9BA-4E70-9974-04CB50832320}"/>
              </c:ext>
            </c:extLst>
          </c:dPt>
          <c:dPt>
            <c:idx val="3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789E-4E5D-98BA-1591A6EE186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'Linea 100'!$D$113:$G$113</c:f>
              <c:strCache>
                <c:ptCount val="4"/>
                <c:pt idx="0">
                  <c:v>Niñas, niños y adolescentes</c:v>
                </c:pt>
                <c:pt idx="1">
                  <c:v>Adultos</c:v>
                </c:pt>
                <c:pt idx="2">
                  <c:v>Adultos mayores</c:v>
                </c:pt>
                <c:pt idx="3">
                  <c:v>Sin información</c:v>
                </c:pt>
              </c:strCache>
            </c:strRef>
          </c:cat>
          <c:val>
            <c:numRef>
              <c:f>'Linea 100'!$D$114:$G$114</c:f>
              <c:numCache>
                <c:formatCode>#,##0</c:formatCode>
                <c:ptCount val="4"/>
                <c:pt idx="0">
                  <c:v>1398</c:v>
                </c:pt>
                <c:pt idx="1">
                  <c:v>89793</c:v>
                </c:pt>
                <c:pt idx="2">
                  <c:v>5945</c:v>
                </c:pt>
                <c:pt idx="3">
                  <c:v>92882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89E-4E5D-98BA-1591A6EE18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49384712"/>
        <c:axId val="349385104"/>
      </c:barChart>
      <c:catAx>
        <c:axId val="34938471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PE"/>
          </a:p>
        </c:txPr>
        <c:crossAx val="349385104"/>
        <c:crosses val="autoZero"/>
        <c:auto val="1"/>
        <c:lblAlgn val="ctr"/>
        <c:lblOffset val="100"/>
        <c:noMultiLvlLbl val="0"/>
      </c:catAx>
      <c:valAx>
        <c:axId val="349385104"/>
        <c:scaling>
          <c:orientation val="minMax"/>
        </c:scaling>
        <c:delete val="1"/>
        <c:axPos val="t"/>
        <c:numFmt formatCode="#,##0" sourceLinked="1"/>
        <c:majorTickMark val="none"/>
        <c:minorTickMark val="none"/>
        <c:tickLblPos val="nextTo"/>
        <c:crossAx val="3493847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sng" strike="noStrike" kern="1200" cap="all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ES" sz="1000" b="1" i="0" u="none" strike="noStrike" cap="all" baseline="0">
                <a:effectLst/>
              </a:rPr>
              <a:t>Gráfico N° 6: </a:t>
            </a:r>
            <a:r>
              <a:rPr lang="es-PE" sz="1000" b="1" i="0" u="none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Acciones realizadas de las consultas atendidas </a:t>
            </a:r>
          </a:p>
        </c:rich>
      </c:tx>
      <c:layout>
        <c:manualLayout>
          <c:xMode val="edge"/>
          <c:yMode val="edge"/>
          <c:x val="0.15134045847748134"/>
          <c:y val="3.0654199344006129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sng" strike="noStrike" kern="1200" cap="all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0.17676695940480031"/>
          <c:y val="0.27966570017970993"/>
          <c:w val="0.65501130084910442"/>
          <c:h val="0.65174813382635299"/>
        </c:manualLayout>
      </c:layout>
      <c:pieChart>
        <c:varyColors val="1"/>
        <c:ser>
          <c:idx val="0"/>
          <c:order val="0"/>
          <c:spPr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5CE0-411C-A0E2-FA79CB29DB28}"/>
              </c:ext>
            </c:extLst>
          </c:dPt>
          <c:dPt>
            <c:idx val="1"/>
            <c:bubble3D val="0"/>
            <c:explosion val="5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5CE0-411C-A0E2-FA79CB29DB28}"/>
              </c:ext>
            </c:extLst>
          </c:dPt>
          <c:dLbls>
            <c:dLbl>
              <c:idx val="0"/>
              <c:layout>
                <c:manualLayout>
                  <c:x val="4.8025617696419103E-2"/>
                  <c:y val="2.418397373264559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CE0-411C-A0E2-FA79CB29DB28}"/>
                </c:ext>
              </c:extLst>
            </c:dLbl>
            <c:dLbl>
              <c:idx val="1"/>
              <c:layout>
                <c:manualLayout>
                  <c:x val="-7.1680692415960853E-2"/>
                  <c:y val="-8.886913282889105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CE0-411C-A0E2-FA79CB29DB2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spc="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/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Derivados CEM</c:v>
              </c:pt>
              <c:pt idx="1">
                <c:v>Otras Acciones</c:v>
              </c:pt>
            </c:strLit>
          </c:cat>
          <c:val>
            <c:numRef>
              <c:f>'Linea 100'!$C$164:$D$164</c:f>
              <c:numCache>
                <c:formatCode>#,##0</c:formatCode>
                <c:ptCount val="2"/>
                <c:pt idx="0">
                  <c:v>63840</c:v>
                </c:pt>
                <c:pt idx="1">
                  <c:v>126178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CE0-411C-A0E2-FA79CB29DB28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bg1"/>
      </a:solidFill>
      <a:round/>
    </a:ln>
    <a:effectLst/>
    <a:scene3d>
      <a:camera prst="orthographicFront"/>
      <a:lightRig rig="threePt" dir="t"/>
    </a:scene3d>
  </c:spPr>
  <c:txPr>
    <a:bodyPr/>
    <a:lstStyle/>
    <a:p>
      <a:pPr>
        <a:defRPr/>
      </a:pPr>
      <a:endParaRPr lang="es-PE"/>
    </a:p>
  </c:txPr>
  <c:printSettings>
    <c:headerFooter alignWithMargins="0"/>
    <c:pageMargins b="1" l="0.75000000000000167" r="0.75000000000000167" t="1" header="0" footer="0"/>
    <c:pageSetup orientation="portrait"/>
  </c:printSettings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1200" b="1">
                <a:solidFill>
                  <a:sysClr val="windowText" lastClr="000000"/>
                </a:solidFill>
              </a:rPr>
              <a:t>Gráfico N° 1: Relación de la persona consultante con la víctima</a:t>
            </a:r>
          </a:p>
        </c:rich>
      </c:tx>
      <c:layout>
        <c:manualLayout>
          <c:xMode val="edge"/>
          <c:yMode val="edge"/>
          <c:x val="0.14524236790067491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0.10175924142832067"/>
          <c:y val="0.21289334309121619"/>
          <c:w val="0.34560146091246813"/>
          <c:h val="0.78710665690878379"/>
        </c:manualLayout>
      </c:layout>
      <c:doughnut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 w="190500" h="38100"/>
            </a:sp3d>
          </c:spPr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02-4BAC-43EC-AE57-1CD13EA03D2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03-8867-4D34-91E5-5F6BE3BD7F0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05-8867-4D34-91E5-5F6BE3BD7F0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07-8867-4D34-91E5-5F6BE3BD7F04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09-8867-4D34-91E5-5F6BE3BD7F04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03-4BAC-43EC-AE57-1CD13EA03D2C}"/>
              </c:ext>
            </c:extLst>
          </c:dPt>
          <c:dLbls>
            <c:dLbl>
              <c:idx val="0"/>
              <c:layout>
                <c:manualLayout>
                  <c:x val="0"/>
                  <c:y val="-2.738474794603609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BAC-43EC-AE57-1CD13EA03D2C}"/>
                </c:ext>
              </c:extLst>
            </c:dLbl>
            <c:dLbl>
              <c:idx val="5"/>
              <c:layout>
                <c:manualLayout>
                  <c:x val="-4.4087669830955057E-17"/>
                  <c:y val="-0.18073933644383819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BAC-43EC-AE57-1CD13EA03D2C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'Linea 100'!$B$10:$B$15</c:f>
              <c:strCache>
                <c:ptCount val="6"/>
                <c:pt idx="0">
                  <c:v>Él / Ella misma</c:v>
                </c:pt>
                <c:pt idx="1">
                  <c:v>Anónimo</c:v>
                </c:pt>
                <c:pt idx="2">
                  <c:v>Madre/padre/apoderado(a)</c:v>
                </c:pt>
                <c:pt idx="3">
                  <c:v>Otro familiar</c:v>
                </c:pt>
                <c:pt idx="4">
                  <c:v>Otra persona</c:v>
                </c:pt>
                <c:pt idx="5">
                  <c:v>Seudónimo</c:v>
                </c:pt>
              </c:strCache>
            </c:strRef>
          </c:cat>
          <c:val>
            <c:numRef>
              <c:f>'Linea 100'!$D$10:$D$15</c:f>
              <c:numCache>
                <c:formatCode>#,##0</c:formatCode>
                <c:ptCount val="6"/>
                <c:pt idx="0">
                  <c:v>91525</c:v>
                </c:pt>
                <c:pt idx="1">
                  <c:v>23247</c:v>
                </c:pt>
                <c:pt idx="2">
                  <c:v>24688</c:v>
                </c:pt>
                <c:pt idx="3">
                  <c:v>30250</c:v>
                </c:pt>
                <c:pt idx="4">
                  <c:v>19682</c:v>
                </c:pt>
                <c:pt idx="5">
                  <c:v>626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AC-43EC-AE57-1CD13EA03D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0115012394238074"/>
          <c:y val="0.28749241528733072"/>
          <c:w val="0.29884987605761926"/>
          <c:h val="0.6640840189942336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.xml"/><Relationship Id="rId3" Type="http://schemas.openxmlformats.org/officeDocument/2006/relationships/image" Target="../media/image2.png"/><Relationship Id="rId7" Type="http://schemas.openxmlformats.org/officeDocument/2006/relationships/chart" Target="../charts/chart4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11" Type="http://schemas.openxmlformats.org/officeDocument/2006/relationships/image" Target="../media/image7.png"/><Relationship Id="rId5" Type="http://schemas.openxmlformats.org/officeDocument/2006/relationships/chart" Target="../charts/chart2.xml"/><Relationship Id="rId10" Type="http://schemas.openxmlformats.org/officeDocument/2006/relationships/chart" Target="../charts/chart6.xml"/><Relationship Id="rId4" Type="http://schemas.openxmlformats.org/officeDocument/2006/relationships/image" Target="../media/image3.png"/><Relationship Id="rId9" Type="http://schemas.openxmlformats.org/officeDocument/2006/relationships/image" Target="../media/image6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328085</xdr:colOff>
      <xdr:row>116</xdr:row>
      <xdr:rowOff>232833</xdr:rowOff>
    </xdr:from>
    <xdr:to>
      <xdr:col>15</xdr:col>
      <xdr:colOff>179918</xdr:colOff>
      <xdr:row>145</xdr:row>
      <xdr:rowOff>116416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BA8CB5B-D6FB-411B-9B18-193C9D8F8A3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6551085" y="39084250"/>
          <a:ext cx="3979333" cy="5503333"/>
        </a:xfrm>
        <a:prstGeom prst="rect">
          <a:avLst/>
        </a:prstGeom>
      </xdr:spPr>
    </xdr:pic>
    <xdr:clientData/>
  </xdr:twoCellAnchor>
  <xdr:twoCellAnchor>
    <xdr:from>
      <xdr:col>5</xdr:col>
      <xdr:colOff>169334</xdr:colOff>
      <xdr:row>21</xdr:row>
      <xdr:rowOff>4762</xdr:rowOff>
    </xdr:from>
    <xdr:to>
      <xdr:col>13</xdr:col>
      <xdr:colOff>529167</xdr:colOff>
      <xdr:row>36</xdr:row>
      <xdr:rowOff>201083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1B0456F6-F5BC-4E3D-9244-D240157DB4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14</xdr:col>
      <xdr:colOff>159809</xdr:colOff>
      <xdr:row>25</xdr:row>
      <xdr:rowOff>185206</xdr:rowOff>
    </xdr:from>
    <xdr:ext cx="360045" cy="848909"/>
    <xdr:pic>
      <xdr:nvPicPr>
        <xdr:cNvPr id="8" name="Imagen 7">
          <a:extLst>
            <a:ext uri="{FF2B5EF4-FFF2-40B4-BE49-F238E27FC236}">
              <a16:creationId xmlns:a16="http://schemas.microsoft.com/office/drawing/2014/main" id="{F643DC32-8B18-4CB7-AF9F-0730F4777552}"/>
            </a:ext>
          </a:extLst>
        </xdr:cNvPr>
        <xdr:cNvPicPr/>
      </xdr:nvPicPr>
      <xdr:blipFill>
        <a:blip xmlns:r="http://schemas.openxmlformats.org/officeDocument/2006/relationships" r:embed="rId3" cstate="print">
          <a:duotone>
            <a:srgbClr val="4F81BD">
              <a:shade val="45000"/>
              <a:satMod val="135000"/>
            </a:srgb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32976" y="19891373"/>
          <a:ext cx="360045" cy="84890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131235</xdr:colOff>
      <xdr:row>25</xdr:row>
      <xdr:rowOff>185206</xdr:rowOff>
    </xdr:from>
    <xdr:ext cx="400050" cy="875031"/>
    <xdr:pic>
      <xdr:nvPicPr>
        <xdr:cNvPr id="9" name="Imagen 8">
          <a:extLst>
            <a:ext uri="{FF2B5EF4-FFF2-40B4-BE49-F238E27FC236}">
              <a16:creationId xmlns:a16="http://schemas.microsoft.com/office/drawing/2014/main" id="{F46C28EE-F456-493D-98F9-59CE5E086EFB}"/>
            </a:ext>
          </a:extLst>
        </xdr:cNvPr>
        <xdr:cNvPicPr/>
      </xdr:nvPicPr>
      <xdr:blipFill>
        <a:blip xmlns:r="http://schemas.openxmlformats.org/officeDocument/2006/relationships" r:embed="rId4" cstate="print">
          <a:duotone>
            <a:srgbClr val="4F81BD">
              <a:shade val="45000"/>
              <a:satMod val="135000"/>
            </a:srgb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81735" y="19891373"/>
          <a:ext cx="400050" cy="875031"/>
        </a:xfrm>
        <a:prstGeom prst="rect">
          <a:avLst/>
        </a:prstGeom>
        <a:noFill/>
        <a:ln>
          <a:noFill/>
        </a:ln>
      </xdr:spPr>
    </xdr:pic>
    <xdr:clientData/>
  </xdr:oneCellAnchor>
  <xdr:twoCellAnchor>
    <xdr:from>
      <xdr:col>11</xdr:col>
      <xdr:colOff>38101</xdr:colOff>
      <xdr:row>38</xdr:row>
      <xdr:rowOff>214312</xdr:rowOff>
    </xdr:from>
    <xdr:to>
      <xdr:col>15</xdr:col>
      <xdr:colOff>628650</xdr:colOff>
      <xdr:row>56</xdr:row>
      <xdr:rowOff>42333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B39339AB-AFC0-47BF-A3C6-E6173B92E4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285752</xdr:colOff>
      <xdr:row>77</xdr:row>
      <xdr:rowOff>76729</xdr:rowOff>
    </xdr:from>
    <xdr:to>
      <xdr:col>13</xdr:col>
      <xdr:colOff>192618</xdr:colOff>
      <xdr:row>93</xdr:row>
      <xdr:rowOff>84667</xdr:rowOff>
    </xdr:to>
    <xdr:graphicFrame macro="">
      <xdr:nvGraphicFramePr>
        <xdr:cNvPr id="12" name="Gráfico 11">
          <a:extLst>
            <a:ext uri="{FF2B5EF4-FFF2-40B4-BE49-F238E27FC236}">
              <a16:creationId xmlns:a16="http://schemas.microsoft.com/office/drawing/2014/main" id="{4888580F-470D-489B-B398-FC83EBAA80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oneCellAnchor>
    <xdr:from>
      <xdr:col>14</xdr:col>
      <xdr:colOff>226483</xdr:colOff>
      <xdr:row>81</xdr:row>
      <xdr:rowOff>138635</xdr:rowOff>
    </xdr:from>
    <xdr:ext cx="360045" cy="836930"/>
    <xdr:pic>
      <xdr:nvPicPr>
        <xdr:cNvPr id="13" name="Imagen 12">
          <a:extLst>
            <a:ext uri="{FF2B5EF4-FFF2-40B4-BE49-F238E27FC236}">
              <a16:creationId xmlns:a16="http://schemas.microsoft.com/office/drawing/2014/main" id="{23A5D217-1026-4277-A1AE-F727C51A8C9E}"/>
            </a:ext>
          </a:extLst>
        </xdr:cNvPr>
        <xdr:cNvPicPr/>
      </xdr:nvPicPr>
      <xdr:blipFill>
        <a:blip xmlns:r="http://schemas.openxmlformats.org/officeDocument/2006/relationships" r:embed="rId3" cstate="print">
          <a:duotone>
            <a:srgbClr val="4F81BD">
              <a:shade val="45000"/>
              <a:satMod val="135000"/>
            </a:srgb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99650" y="30925552"/>
          <a:ext cx="360045" cy="83693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213295</xdr:colOff>
      <xdr:row>81</xdr:row>
      <xdr:rowOff>133507</xdr:rowOff>
    </xdr:from>
    <xdr:ext cx="403714" cy="832534"/>
    <xdr:pic>
      <xdr:nvPicPr>
        <xdr:cNvPr id="14" name="Imagen 13">
          <a:extLst>
            <a:ext uri="{FF2B5EF4-FFF2-40B4-BE49-F238E27FC236}">
              <a16:creationId xmlns:a16="http://schemas.microsoft.com/office/drawing/2014/main" id="{19D29C33-78B6-491C-AEB6-B7333968C567}"/>
            </a:ext>
          </a:extLst>
        </xdr:cNvPr>
        <xdr:cNvPicPr/>
      </xdr:nvPicPr>
      <xdr:blipFill>
        <a:blip xmlns:r="http://schemas.openxmlformats.org/officeDocument/2006/relationships" r:embed="rId4" cstate="print">
          <a:duotone>
            <a:srgbClr val="4F81BD">
              <a:shade val="45000"/>
              <a:satMod val="135000"/>
            </a:srgb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63795" y="30920424"/>
          <a:ext cx="403714" cy="832534"/>
        </a:xfrm>
        <a:prstGeom prst="rect">
          <a:avLst/>
        </a:prstGeom>
        <a:noFill/>
        <a:ln>
          <a:noFill/>
        </a:ln>
      </xdr:spPr>
    </xdr:pic>
    <xdr:clientData/>
  </xdr:oneCellAnchor>
  <xdr:twoCellAnchor>
    <xdr:from>
      <xdr:col>11</xdr:col>
      <xdr:colOff>76200</xdr:colOff>
      <xdr:row>95</xdr:row>
      <xdr:rowOff>19051</xdr:rowOff>
    </xdr:from>
    <xdr:to>
      <xdr:col>15</xdr:col>
      <xdr:colOff>619125</xdr:colOff>
      <xdr:row>112</xdr:row>
      <xdr:rowOff>63500</xdr:rowOff>
    </xdr:to>
    <xdr:graphicFrame macro="">
      <xdr:nvGraphicFramePr>
        <xdr:cNvPr id="15" name="Gráfico 14">
          <a:extLst>
            <a:ext uri="{FF2B5EF4-FFF2-40B4-BE49-F238E27FC236}">
              <a16:creationId xmlns:a16="http://schemas.microsoft.com/office/drawing/2014/main" id="{4869784D-C642-4A5D-BE72-0BA44BA3F1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661457</xdr:colOff>
      <xdr:row>148</xdr:row>
      <xdr:rowOff>19050</xdr:rowOff>
    </xdr:from>
    <xdr:to>
      <xdr:col>11</xdr:col>
      <xdr:colOff>137584</xdr:colOff>
      <xdr:row>163</xdr:row>
      <xdr:rowOff>105833</xdr:rowOff>
    </xdr:to>
    <xdr:graphicFrame macro="">
      <xdr:nvGraphicFramePr>
        <xdr:cNvPr id="16" name="Chart 2">
          <a:extLst>
            <a:ext uri="{FF2B5EF4-FFF2-40B4-BE49-F238E27FC236}">
              <a16:creationId xmlns:a16="http://schemas.microsoft.com/office/drawing/2014/main" id="{A7C3EF76-85B8-4E70-A374-3CE29ED74C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</xdr:col>
      <xdr:colOff>438150</xdr:colOff>
      <xdr:row>0</xdr:row>
      <xdr:rowOff>47625</xdr:rowOff>
    </xdr:from>
    <xdr:to>
      <xdr:col>15</xdr:col>
      <xdr:colOff>657225</xdr:colOff>
      <xdr:row>1</xdr:row>
      <xdr:rowOff>361950</xdr:rowOff>
    </xdr:to>
    <xdr:sp macro="" textlink="">
      <xdr:nvSpPr>
        <xdr:cNvPr id="17" name="Rectángulo 16">
          <a:extLst>
            <a:ext uri="{FF2B5EF4-FFF2-40B4-BE49-F238E27FC236}">
              <a16:creationId xmlns:a16="http://schemas.microsoft.com/office/drawing/2014/main" id="{D48A0B97-2E61-4D6C-8433-1E7546E6DF6E}"/>
            </a:ext>
          </a:extLst>
        </xdr:cNvPr>
        <xdr:cNvSpPr/>
      </xdr:nvSpPr>
      <xdr:spPr>
        <a:xfrm>
          <a:off x="2828925" y="47625"/>
          <a:ext cx="8153400" cy="5048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14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Programa</a:t>
          </a:r>
          <a:r>
            <a:rPr lang="es-PE" sz="1400" b="1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Nacional para la Prevención y Erradicación de la Violencia contra las Mujeres e Integrantes del Grupo Familiar - AURORA</a:t>
          </a:r>
          <a:endParaRPr lang="es-PE" sz="1400" b="1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9526</xdr:colOff>
      <xdr:row>1</xdr:row>
      <xdr:rowOff>409575</xdr:rowOff>
    </xdr:from>
    <xdr:to>
      <xdr:col>16</xdr:col>
      <xdr:colOff>0</xdr:colOff>
      <xdr:row>2</xdr:row>
      <xdr:rowOff>561975</xdr:rowOff>
    </xdr:to>
    <xdr:sp macro="" textlink="">
      <xdr:nvSpPr>
        <xdr:cNvPr id="18" name="Rectángulo 17">
          <a:extLst>
            <a:ext uri="{FF2B5EF4-FFF2-40B4-BE49-F238E27FC236}">
              <a16:creationId xmlns:a16="http://schemas.microsoft.com/office/drawing/2014/main" id="{9C50B8FA-BFDB-4F8A-9A4B-759223226710}"/>
            </a:ext>
          </a:extLst>
        </xdr:cNvPr>
        <xdr:cNvSpPr/>
      </xdr:nvSpPr>
      <xdr:spPr>
        <a:xfrm>
          <a:off x="19051" y="600075"/>
          <a:ext cx="10972799" cy="600075"/>
        </a:xfrm>
        <a:prstGeom prst="rect">
          <a:avLst/>
        </a:prstGeom>
        <a:solidFill>
          <a:schemeClr val="bg2">
            <a:lumMod val="25000"/>
          </a:schemeClr>
        </a:solidFill>
        <a:ln>
          <a:noFill/>
        </a:ln>
        <a:effectLst>
          <a:innerShdw blurRad="63500" dist="50800" dir="54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lang="es-PE" sz="2100" b="1"/>
            <a:t>REPORTE ESTADÍSTICO DE CONSULTAS TELEFÓNICAS ATENDIDAS POR LA LINEA 100 </a:t>
          </a:r>
        </a:p>
        <a:p>
          <a:pPr algn="ctr"/>
          <a:r>
            <a:rPr lang="es-PE" sz="2000" b="1"/>
            <a:t>Periodo: Enero - Noviembre, 2021 (Preliminar)</a:t>
          </a:r>
        </a:p>
      </xdr:txBody>
    </xdr:sp>
    <xdr:clientData/>
  </xdr:twoCellAnchor>
  <xdr:twoCellAnchor>
    <xdr:from>
      <xdr:col>2</xdr:col>
      <xdr:colOff>190500</xdr:colOff>
      <xdr:row>4</xdr:row>
      <xdr:rowOff>49821</xdr:rowOff>
    </xdr:from>
    <xdr:to>
      <xdr:col>16</xdr:col>
      <xdr:colOff>9525</xdr:colOff>
      <xdr:row>4</xdr:row>
      <xdr:rowOff>328084</xdr:rowOff>
    </xdr:to>
    <xdr:sp macro="" textlink="">
      <xdr:nvSpPr>
        <xdr:cNvPr id="19" name="Rectángulo 18">
          <a:extLst>
            <a:ext uri="{FF2B5EF4-FFF2-40B4-BE49-F238E27FC236}">
              <a16:creationId xmlns:a16="http://schemas.microsoft.com/office/drawing/2014/main" id="{DCA38A13-36C4-4E6A-9754-62601F2E1224}"/>
            </a:ext>
          </a:extLst>
        </xdr:cNvPr>
        <xdr:cNvSpPr/>
      </xdr:nvSpPr>
      <xdr:spPr>
        <a:xfrm>
          <a:off x="1206500" y="2028904"/>
          <a:ext cx="9820275" cy="278263"/>
        </a:xfrm>
        <a:prstGeom prst="rect">
          <a:avLst/>
        </a:prstGeom>
        <a:solidFill>
          <a:schemeClr val="bg2">
            <a:lumMod val="50000"/>
          </a:schemeClr>
        </a:solidFill>
        <a:ln>
          <a:noFill/>
        </a:ln>
        <a:effectLst>
          <a:innerShdw blurRad="63500" dist="50800" dir="54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r>
            <a:rPr lang="es-PE" sz="1600" b="1">
              <a:solidFill>
                <a:schemeClr val="bg1"/>
              </a:solidFill>
            </a:rPr>
            <a:t>  </a:t>
          </a:r>
          <a:r>
            <a:rPr lang="es-PE" sz="16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CARACTERÍSTICAS DE LA PERSONA CONSULTANTE</a:t>
          </a:r>
          <a:endParaRPr lang="es-PE" sz="1600" b="1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19050</xdr:colOff>
      <xdr:row>4</xdr:row>
      <xdr:rowOff>49821</xdr:rowOff>
    </xdr:from>
    <xdr:to>
      <xdr:col>2</xdr:col>
      <xdr:colOff>247650</xdr:colOff>
      <xdr:row>4</xdr:row>
      <xdr:rowOff>317500</xdr:rowOff>
    </xdr:to>
    <xdr:sp macro="" textlink="">
      <xdr:nvSpPr>
        <xdr:cNvPr id="20" name="Rectángulo 19">
          <a:extLst>
            <a:ext uri="{FF2B5EF4-FFF2-40B4-BE49-F238E27FC236}">
              <a16:creationId xmlns:a16="http://schemas.microsoft.com/office/drawing/2014/main" id="{881285AC-3736-4F40-9CE2-F8B084CF7078}"/>
            </a:ext>
          </a:extLst>
        </xdr:cNvPr>
        <xdr:cNvSpPr/>
      </xdr:nvSpPr>
      <xdr:spPr>
        <a:xfrm>
          <a:off x="29633" y="2028904"/>
          <a:ext cx="1234017" cy="267679"/>
        </a:xfrm>
        <a:prstGeom prst="rect">
          <a:avLst/>
        </a:prstGeom>
        <a:solidFill>
          <a:srgbClr val="E60008"/>
        </a:solidFill>
        <a:ln>
          <a:noFill/>
        </a:ln>
        <a:effectLst>
          <a:innerShdw blurRad="63500" dist="50800" dir="54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r>
            <a:rPr lang="es-PE" sz="1600" b="1">
              <a:solidFill>
                <a:sysClr val="windowText" lastClr="000000"/>
              </a:solidFill>
            </a:rPr>
            <a:t> </a:t>
          </a:r>
          <a:r>
            <a:rPr lang="es-PE" sz="1600" b="1">
              <a:solidFill>
                <a:schemeClr val="bg1"/>
              </a:solidFill>
            </a:rPr>
            <a:t>SECCIÓN A  </a:t>
          </a:r>
        </a:p>
      </xdr:txBody>
    </xdr:sp>
    <xdr:clientData/>
  </xdr:twoCellAnchor>
  <xdr:twoCellAnchor>
    <xdr:from>
      <xdr:col>2</xdr:col>
      <xdr:colOff>447114</xdr:colOff>
      <xdr:row>17</xdr:row>
      <xdr:rowOff>171450</xdr:rowOff>
    </xdr:from>
    <xdr:to>
      <xdr:col>16</xdr:col>
      <xdr:colOff>0</xdr:colOff>
      <xdr:row>19</xdr:row>
      <xdr:rowOff>19050</xdr:rowOff>
    </xdr:to>
    <xdr:sp macro="" textlink="">
      <xdr:nvSpPr>
        <xdr:cNvPr id="23" name="Rectángulo 22">
          <a:extLst>
            <a:ext uri="{FF2B5EF4-FFF2-40B4-BE49-F238E27FC236}">
              <a16:creationId xmlns:a16="http://schemas.microsoft.com/office/drawing/2014/main" id="{C690013B-3D10-4138-B676-729980082B50}"/>
            </a:ext>
          </a:extLst>
        </xdr:cNvPr>
        <xdr:cNvSpPr/>
      </xdr:nvSpPr>
      <xdr:spPr>
        <a:xfrm>
          <a:off x="1466289" y="16563975"/>
          <a:ext cx="9525561" cy="276225"/>
        </a:xfrm>
        <a:prstGeom prst="rect">
          <a:avLst/>
        </a:prstGeom>
        <a:solidFill>
          <a:schemeClr val="bg2">
            <a:lumMod val="50000"/>
          </a:schemeClr>
        </a:solidFill>
        <a:ln>
          <a:noFill/>
        </a:ln>
        <a:effectLst>
          <a:innerShdw blurRad="63500" dist="50800" dir="54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r>
            <a:rPr lang="es-PE" sz="1600" b="1">
              <a:solidFill>
                <a:schemeClr val="bg1"/>
              </a:solidFill>
            </a:rPr>
            <a:t>  </a:t>
          </a:r>
          <a:r>
            <a:rPr lang="es-PE" sz="16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CARACTERÍSTICAS DE LA VÍCTIMA</a:t>
          </a:r>
          <a:endParaRPr lang="es-PE" sz="1600" b="1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0</xdr:colOff>
      <xdr:row>17</xdr:row>
      <xdr:rowOff>171450</xdr:rowOff>
    </xdr:from>
    <xdr:to>
      <xdr:col>2</xdr:col>
      <xdr:colOff>447675</xdr:colOff>
      <xdr:row>19</xdr:row>
      <xdr:rowOff>19050</xdr:rowOff>
    </xdr:to>
    <xdr:sp macro="" textlink="">
      <xdr:nvSpPr>
        <xdr:cNvPr id="24" name="Rectángulo 23">
          <a:extLst>
            <a:ext uri="{FF2B5EF4-FFF2-40B4-BE49-F238E27FC236}">
              <a16:creationId xmlns:a16="http://schemas.microsoft.com/office/drawing/2014/main" id="{6F459558-7409-43B0-BD4F-6DF493BF755E}"/>
            </a:ext>
          </a:extLst>
        </xdr:cNvPr>
        <xdr:cNvSpPr/>
      </xdr:nvSpPr>
      <xdr:spPr>
        <a:xfrm>
          <a:off x="9525" y="16563975"/>
          <a:ext cx="1457325" cy="276225"/>
        </a:xfrm>
        <a:prstGeom prst="rect">
          <a:avLst/>
        </a:prstGeom>
        <a:solidFill>
          <a:srgbClr val="E60008"/>
        </a:solidFill>
        <a:ln>
          <a:noFill/>
        </a:ln>
        <a:effectLst>
          <a:innerShdw blurRad="63500" dist="50800" dir="54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r>
            <a:rPr lang="es-PE" sz="1600" b="1">
              <a:solidFill>
                <a:sysClr val="windowText" lastClr="000000"/>
              </a:solidFill>
            </a:rPr>
            <a:t> </a:t>
          </a:r>
          <a:r>
            <a:rPr lang="es-PE" sz="1600" b="1">
              <a:solidFill>
                <a:schemeClr val="bg1"/>
              </a:solidFill>
            </a:rPr>
            <a:t>SECCIÓN B</a:t>
          </a:r>
        </a:p>
      </xdr:txBody>
    </xdr:sp>
    <xdr:clientData/>
  </xdr:twoCellAnchor>
  <xdr:twoCellAnchor>
    <xdr:from>
      <xdr:col>2</xdr:col>
      <xdr:colOff>447114</xdr:colOff>
      <xdr:row>74</xdr:row>
      <xdr:rowOff>180974</xdr:rowOff>
    </xdr:from>
    <xdr:to>
      <xdr:col>16</xdr:col>
      <xdr:colOff>0</xdr:colOff>
      <xdr:row>76</xdr:row>
      <xdr:rowOff>38100</xdr:rowOff>
    </xdr:to>
    <xdr:sp macro="" textlink="">
      <xdr:nvSpPr>
        <xdr:cNvPr id="25" name="Rectángulo 24">
          <a:extLst>
            <a:ext uri="{FF2B5EF4-FFF2-40B4-BE49-F238E27FC236}">
              <a16:creationId xmlns:a16="http://schemas.microsoft.com/office/drawing/2014/main" id="{66FDEDFD-E87C-4DFB-9B38-2A46614B7130}"/>
            </a:ext>
          </a:extLst>
        </xdr:cNvPr>
        <xdr:cNvSpPr/>
      </xdr:nvSpPr>
      <xdr:spPr>
        <a:xfrm>
          <a:off x="1466289" y="25974674"/>
          <a:ext cx="9525561" cy="266701"/>
        </a:xfrm>
        <a:prstGeom prst="rect">
          <a:avLst/>
        </a:prstGeom>
        <a:solidFill>
          <a:schemeClr val="bg2">
            <a:lumMod val="50000"/>
          </a:schemeClr>
        </a:solidFill>
        <a:ln>
          <a:noFill/>
        </a:ln>
        <a:effectLst>
          <a:innerShdw blurRad="63500" dist="50800" dir="54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r>
            <a:rPr lang="es-PE" sz="1600" b="1">
              <a:solidFill>
                <a:schemeClr val="bg1"/>
              </a:solidFill>
            </a:rPr>
            <a:t>  </a:t>
          </a:r>
          <a:r>
            <a:rPr lang="es-PE" sz="16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CARACTERÍSTICAS DE LA PRESUNTA PERSONA AGRESORA</a:t>
          </a:r>
          <a:endParaRPr lang="es-PE" sz="1600" b="1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0</xdr:colOff>
      <xdr:row>74</xdr:row>
      <xdr:rowOff>180974</xdr:rowOff>
    </xdr:from>
    <xdr:to>
      <xdr:col>2</xdr:col>
      <xdr:colOff>447675</xdr:colOff>
      <xdr:row>76</xdr:row>
      <xdr:rowOff>38100</xdr:rowOff>
    </xdr:to>
    <xdr:sp macro="" textlink="">
      <xdr:nvSpPr>
        <xdr:cNvPr id="26" name="Rectángulo 25">
          <a:extLst>
            <a:ext uri="{FF2B5EF4-FFF2-40B4-BE49-F238E27FC236}">
              <a16:creationId xmlns:a16="http://schemas.microsoft.com/office/drawing/2014/main" id="{A89CCD52-952F-40E7-BC2E-B0B1E1AA2939}"/>
            </a:ext>
          </a:extLst>
        </xdr:cNvPr>
        <xdr:cNvSpPr/>
      </xdr:nvSpPr>
      <xdr:spPr>
        <a:xfrm>
          <a:off x="9525" y="25974674"/>
          <a:ext cx="1457325" cy="266701"/>
        </a:xfrm>
        <a:prstGeom prst="rect">
          <a:avLst/>
        </a:prstGeom>
        <a:solidFill>
          <a:srgbClr val="E60008"/>
        </a:solidFill>
        <a:ln>
          <a:noFill/>
        </a:ln>
        <a:effectLst>
          <a:innerShdw blurRad="63500" dist="50800" dir="54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r>
            <a:rPr lang="es-PE" sz="1600" b="1">
              <a:solidFill>
                <a:sysClr val="windowText" lastClr="000000"/>
              </a:solidFill>
            </a:rPr>
            <a:t> </a:t>
          </a:r>
          <a:r>
            <a:rPr lang="es-PE" sz="1600" b="1">
              <a:solidFill>
                <a:schemeClr val="bg1"/>
              </a:solidFill>
            </a:rPr>
            <a:t>SECCIÓN C</a:t>
          </a:r>
        </a:p>
      </xdr:txBody>
    </xdr:sp>
    <xdr:clientData/>
  </xdr:twoCellAnchor>
  <xdr:twoCellAnchor>
    <xdr:from>
      <xdr:col>2</xdr:col>
      <xdr:colOff>447114</xdr:colOff>
      <xdr:row>146</xdr:row>
      <xdr:rowOff>28577</xdr:rowOff>
    </xdr:from>
    <xdr:to>
      <xdr:col>16</xdr:col>
      <xdr:colOff>0</xdr:colOff>
      <xdr:row>147</xdr:row>
      <xdr:rowOff>75144</xdr:rowOff>
    </xdr:to>
    <xdr:sp macro="" textlink="">
      <xdr:nvSpPr>
        <xdr:cNvPr id="27" name="Rectángulo 26">
          <a:extLst>
            <a:ext uri="{FF2B5EF4-FFF2-40B4-BE49-F238E27FC236}">
              <a16:creationId xmlns:a16="http://schemas.microsoft.com/office/drawing/2014/main" id="{C504D865-C329-4D7B-A648-F847FF4FA7A9}"/>
            </a:ext>
          </a:extLst>
        </xdr:cNvPr>
        <xdr:cNvSpPr/>
      </xdr:nvSpPr>
      <xdr:spPr>
        <a:xfrm>
          <a:off x="1463114" y="41144827"/>
          <a:ext cx="9554136" cy="258234"/>
        </a:xfrm>
        <a:prstGeom prst="rect">
          <a:avLst/>
        </a:prstGeom>
        <a:solidFill>
          <a:schemeClr val="bg2">
            <a:lumMod val="50000"/>
          </a:schemeClr>
        </a:solidFill>
        <a:ln>
          <a:noFill/>
        </a:ln>
        <a:effectLst>
          <a:innerShdw blurRad="63500" dist="50800" dir="54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r>
            <a:rPr lang="es-PE" sz="1600" b="1">
              <a:solidFill>
                <a:schemeClr val="bg1"/>
              </a:solidFill>
            </a:rPr>
            <a:t>CONSULTAS DERIVADAS A LOS CENTROS EMERGENCIA MUJER</a:t>
          </a:r>
        </a:p>
      </xdr:txBody>
    </xdr:sp>
    <xdr:clientData/>
  </xdr:twoCellAnchor>
  <xdr:twoCellAnchor>
    <xdr:from>
      <xdr:col>1</xdr:col>
      <xdr:colOff>0</xdr:colOff>
      <xdr:row>146</xdr:row>
      <xdr:rowOff>28577</xdr:rowOff>
    </xdr:from>
    <xdr:to>
      <xdr:col>2</xdr:col>
      <xdr:colOff>447675</xdr:colOff>
      <xdr:row>147</xdr:row>
      <xdr:rowOff>75144</xdr:rowOff>
    </xdr:to>
    <xdr:sp macro="" textlink="">
      <xdr:nvSpPr>
        <xdr:cNvPr id="28" name="Rectángulo 27">
          <a:extLst>
            <a:ext uri="{FF2B5EF4-FFF2-40B4-BE49-F238E27FC236}">
              <a16:creationId xmlns:a16="http://schemas.microsoft.com/office/drawing/2014/main" id="{169F8922-979A-4636-880B-CC52AAE65048}"/>
            </a:ext>
          </a:extLst>
        </xdr:cNvPr>
        <xdr:cNvSpPr/>
      </xdr:nvSpPr>
      <xdr:spPr>
        <a:xfrm>
          <a:off x="10583" y="41144827"/>
          <a:ext cx="1453092" cy="258234"/>
        </a:xfrm>
        <a:prstGeom prst="rect">
          <a:avLst/>
        </a:prstGeom>
        <a:solidFill>
          <a:srgbClr val="E60008"/>
        </a:solidFill>
        <a:ln>
          <a:noFill/>
        </a:ln>
        <a:effectLst>
          <a:innerShdw blurRad="63500" dist="50800" dir="54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r>
            <a:rPr lang="es-PE" sz="1600" b="1">
              <a:solidFill>
                <a:sysClr val="windowText" lastClr="000000"/>
              </a:solidFill>
            </a:rPr>
            <a:t> </a:t>
          </a:r>
          <a:r>
            <a:rPr lang="es-PE" sz="1600" b="1">
              <a:solidFill>
                <a:schemeClr val="bg1"/>
              </a:solidFill>
            </a:rPr>
            <a:t>SECCIÓN E</a:t>
          </a:r>
        </a:p>
      </xdr:txBody>
    </xdr:sp>
    <xdr:clientData/>
  </xdr:twoCellAnchor>
  <xdr:twoCellAnchor>
    <xdr:from>
      <xdr:col>2</xdr:col>
      <xdr:colOff>447114</xdr:colOff>
      <xdr:row>167</xdr:row>
      <xdr:rowOff>0</xdr:rowOff>
    </xdr:from>
    <xdr:to>
      <xdr:col>16</xdr:col>
      <xdr:colOff>0</xdr:colOff>
      <xdr:row>168</xdr:row>
      <xdr:rowOff>9525</xdr:rowOff>
    </xdr:to>
    <xdr:sp macro="" textlink="">
      <xdr:nvSpPr>
        <xdr:cNvPr id="29" name="Rectángulo 28">
          <a:extLst>
            <a:ext uri="{FF2B5EF4-FFF2-40B4-BE49-F238E27FC236}">
              <a16:creationId xmlns:a16="http://schemas.microsoft.com/office/drawing/2014/main" id="{8DBE7E9E-7D49-4B98-B6C9-8A6F47BD0C22}"/>
            </a:ext>
          </a:extLst>
        </xdr:cNvPr>
        <xdr:cNvSpPr/>
      </xdr:nvSpPr>
      <xdr:spPr>
        <a:xfrm>
          <a:off x="1466289" y="43500675"/>
          <a:ext cx="9525561" cy="247650"/>
        </a:xfrm>
        <a:prstGeom prst="rect">
          <a:avLst/>
        </a:prstGeom>
        <a:solidFill>
          <a:schemeClr val="bg2">
            <a:lumMod val="50000"/>
          </a:schemeClr>
        </a:solidFill>
        <a:ln>
          <a:noFill/>
        </a:ln>
        <a:effectLst>
          <a:innerShdw blurRad="63500" dist="50800" dir="54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r>
            <a:rPr lang="es-PE" sz="1600" b="1">
              <a:solidFill>
                <a:schemeClr val="bg1"/>
              </a:solidFill>
            </a:rPr>
            <a:t>VARIACIÓN PORCENTUAL</a:t>
          </a:r>
        </a:p>
      </xdr:txBody>
    </xdr:sp>
    <xdr:clientData/>
  </xdr:twoCellAnchor>
  <xdr:twoCellAnchor>
    <xdr:from>
      <xdr:col>1</xdr:col>
      <xdr:colOff>0</xdr:colOff>
      <xdr:row>167</xdr:row>
      <xdr:rowOff>0</xdr:rowOff>
    </xdr:from>
    <xdr:to>
      <xdr:col>2</xdr:col>
      <xdr:colOff>447675</xdr:colOff>
      <xdr:row>168</xdr:row>
      <xdr:rowOff>9525</xdr:rowOff>
    </xdr:to>
    <xdr:sp macro="" textlink="">
      <xdr:nvSpPr>
        <xdr:cNvPr id="30" name="Rectángulo 29">
          <a:extLst>
            <a:ext uri="{FF2B5EF4-FFF2-40B4-BE49-F238E27FC236}">
              <a16:creationId xmlns:a16="http://schemas.microsoft.com/office/drawing/2014/main" id="{E5D1D5B3-A98D-4D05-883C-A364BE44D7B7}"/>
            </a:ext>
          </a:extLst>
        </xdr:cNvPr>
        <xdr:cNvSpPr/>
      </xdr:nvSpPr>
      <xdr:spPr>
        <a:xfrm>
          <a:off x="9525" y="43500675"/>
          <a:ext cx="1457325" cy="247650"/>
        </a:xfrm>
        <a:prstGeom prst="rect">
          <a:avLst/>
        </a:prstGeom>
        <a:solidFill>
          <a:srgbClr val="E60008"/>
        </a:solidFill>
        <a:ln>
          <a:noFill/>
        </a:ln>
        <a:effectLst>
          <a:innerShdw blurRad="63500" dist="50800" dir="54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r>
            <a:rPr lang="es-PE" sz="1600" b="1">
              <a:solidFill>
                <a:sysClr val="windowText" lastClr="000000"/>
              </a:solidFill>
            </a:rPr>
            <a:t> </a:t>
          </a:r>
          <a:r>
            <a:rPr lang="es-PE" sz="1600" b="1">
              <a:solidFill>
                <a:schemeClr val="bg1"/>
              </a:solidFill>
            </a:rPr>
            <a:t>SECCIÓN F</a:t>
          </a:r>
        </a:p>
      </xdr:txBody>
    </xdr:sp>
    <xdr:clientData/>
  </xdr:twoCellAnchor>
  <xdr:twoCellAnchor>
    <xdr:from>
      <xdr:col>1</xdr:col>
      <xdr:colOff>981075</xdr:colOff>
      <xdr:row>6</xdr:row>
      <xdr:rowOff>47621</xdr:rowOff>
    </xdr:from>
    <xdr:to>
      <xdr:col>5</xdr:col>
      <xdr:colOff>9525</xdr:colOff>
      <xdr:row>7</xdr:row>
      <xdr:rowOff>276225</xdr:rowOff>
    </xdr:to>
    <xdr:sp macro="" textlink="">
      <xdr:nvSpPr>
        <xdr:cNvPr id="35" name="Rectángulo 34">
          <a:extLst>
            <a:ext uri="{FF2B5EF4-FFF2-40B4-BE49-F238E27FC236}">
              <a16:creationId xmlns:a16="http://schemas.microsoft.com/office/drawing/2014/main" id="{354697EA-C4CD-4D9D-82F9-59826760B911}"/>
            </a:ext>
          </a:extLst>
        </xdr:cNvPr>
        <xdr:cNvSpPr/>
      </xdr:nvSpPr>
      <xdr:spPr>
        <a:xfrm>
          <a:off x="990600" y="14058896"/>
          <a:ext cx="2105025" cy="419104"/>
        </a:xfrm>
        <a:prstGeom prst="rect">
          <a:avLst/>
        </a:prstGeom>
        <a:solidFill>
          <a:schemeClr val="bg2">
            <a:lumMod val="9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s-PE" sz="11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Relación de la persona consultante con la víctima</a:t>
          </a:r>
        </a:p>
      </xdr:txBody>
    </xdr:sp>
    <xdr:clientData/>
  </xdr:twoCellAnchor>
  <xdr:twoCellAnchor>
    <xdr:from>
      <xdr:col>1</xdr:col>
      <xdr:colOff>981075</xdr:colOff>
      <xdr:row>20</xdr:row>
      <xdr:rowOff>123823</xdr:rowOff>
    </xdr:from>
    <xdr:to>
      <xdr:col>5</xdr:col>
      <xdr:colOff>9525</xdr:colOff>
      <xdr:row>21</xdr:row>
      <xdr:rowOff>381000</xdr:rowOff>
    </xdr:to>
    <xdr:sp macro="" textlink="">
      <xdr:nvSpPr>
        <xdr:cNvPr id="36" name="Rectángulo 35">
          <a:extLst>
            <a:ext uri="{FF2B5EF4-FFF2-40B4-BE49-F238E27FC236}">
              <a16:creationId xmlns:a16="http://schemas.microsoft.com/office/drawing/2014/main" id="{09FE68C3-B295-4CCA-95E5-423848CC85BD}"/>
            </a:ext>
          </a:extLst>
        </xdr:cNvPr>
        <xdr:cNvSpPr/>
      </xdr:nvSpPr>
      <xdr:spPr>
        <a:xfrm>
          <a:off x="990600" y="17049748"/>
          <a:ext cx="2105025" cy="457202"/>
        </a:xfrm>
        <a:prstGeom prst="rect">
          <a:avLst/>
        </a:prstGeom>
        <a:solidFill>
          <a:schemeClr val="bg2">
            <a:lumMod val="9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s-PE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Consultas atendidas por sexo de víctima según mes</a:t>
          </a:r>
        </a:p>
      </xdr:txBody>
    </xdr:sp>
    <xdr:clientData/>
  </xdr:twoCellAnchor>
  <xdr:twoCellAnchor>
    <xdr:from>
      <xdr:col>2</xdr:col>
      <xdr:colOff>12530</xdr:colOff>
      <xdr:row>38</xdr:row>
      <xdr:rowOff>200023</xdr:rowOff>
    </xdr:from>
    <xdr:to>
      <xdr:col>10</xdr:col>
      <xdr:colOff>752474</xdr:colOff>
      <xdr:row>39</xdr:row>
      <xdr:rowOff>118648</xdr:rowOff>
    </xdr:to>
    <xdr:sp macro="" textlink="">
      <xdr:nvSpPr>
        <xdr:cNvPr id="37" name="Rectángulo 36">
          <a:extLst>
            <a:ext uri="{FF2B5EF4-FFF2-40B4-BE49-F238E27FC236}">
              <a16:creationId xmlns:a16="http://schemas.microsoft.com/office/drawing/2014/main" id="{181BB871-351B-40A7-9B91-735353D7067E}"/>
            </a:ext>
          </a:extLst>
        </xdr:cNvPr>
        <xdr:cNvSpPr/>
      </xdr:nvSpPr>
      <xdr:spPr>
        <a:xfrm>
          <a:off x="1031705" y="20421598"/>
          <a:ext cx="6731169" cy="252000"/>
        </a:xfrm>
        <a:prstGeom prst="rect">
          <a:avLst/>
        </a:prstGeom>
        <a:solidFill>
          <a:schemeClr val="bg2">
            <a:lumMod val="9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s-PE" sz="11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Consultas atendidas por grupo de edad de la víctima</a:t>
          </a:r>
          <a:r>
            <a:rPr lang="es-PE" sz="11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s-PE" sz="11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según mes</a:t>
          </a:r>
        </a:p>
      </xdr:txBody>
    </xdr:sp>
    <xdr:clientData/>
  </xdr:twoCellAnchor>
  <xdr:twoCellAnchor>
    <xdr:from>
      <xdr:col>1</xdr:col>
      <xdr:colOff>981075</xdr:colOff>
      <xdr:row>58</xdr:row>
      <xdr:rowOff>133351</xdr:rowOff>
    </xdr:from>
    <xdr:to>
      <xdr:col>9</xdr:col>
      <xdr:colOff>9525</xdr:colOff>
      <xdr:row>59</xdr:row>
      <xdr:rowOff>194851</xdr:rowOff>
    </xdr:to>
    <xdr:sp macro="" textlink="">
      <xdr:nvSpPr>
        <xdr:cNvPr id="38" name="Rectángulo 37">
          <a:extLst>
            <a:ext uri="{FF2B5EF4-FFF2-40B4-BE49-F238E27FC236}">
              <a16:creationId xmlns:a16="http://schemas.microsoft.com/office/drawing/2014/main" id="{00B24292-021A-4605-807C-3BBA7CCE97D1}"/>
            </a:ext>
          </a:extLst>
        </xdr:cNvPr>
        <xdr:cNvSpPr/>
      </xdr:nvSpPr>
      <xdr:spPr>
        <a:xfrm>
          <a:off x="990600" y="24003001"/>
          <a:ext cx="5238750" cy="252000"/>
        </a:xfrm>
        <a:prstGeom prst="rect">
          <a:avLst/>
        </a:prstGeom>
        <a:solidFill>
          <a:schemeClr val="bg2">
            <a:lumMod val="9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s-PE" sz="11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Consultas atendidas por </a:t>
          </a:r>
          <a:r>
            <a:rPr lang="es-PE" sz="11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motivo de consulta* según mes</a:t>
          </a:r>
          <a:endParaRPr lang="es-PE" sz="11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1000125</xdr:colOff>
      <xdr:row>76</xdr:row>
      <xdr:rowOff>111128</xdr:rowOff>
    </xdr:from>
    <xdr:to>
      <xdr:col>6</xdr:col>
      <xdr:colOff>9526</xdr:colOff>
      <xdr:row>77</xdr:row>
      <xdr:rowOff>285750</xdr:rowOff>
    </xdr:to>
    <xdr:sp macro="" textlink="">
      <xdr:nvSpPr>
        <xdr:cNvPr id="39" name="Rectángulo 38">
          <a:extLst>
            <a:ext uri="{FF2B5EF4-FFF2-40B4-BE49-F238E27FC236}">
              <a16:creationId xmlns:a16="http://schemas.microsoft.com/office/drawing/2014/main" id="{21F1D651-C8F2-46C5-BBCC-AC6A81E54306}"/>
            </a:ext>
          </a:extLst>
        </xdr:cNvPr>
        <xdr:cNvSpPr/>
      </xdr:nvSpPr>
      <xdr:spPr>
        <a:xfrm>
          <a:off x="1010708" y="26410711"/>
          <a:ext cx="2914651" cy="418039"/>
        </a:xfrm>
        <a:prstGeom prst="rect">
          <a:avLst/>
        </a:prstGeom>
        <a:solidFill>
          <a:schemeClr val="bg2">
            <a:lumMod val="9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PE" sz="11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Consultas atendidas por sexo de la presunta persona agresora según mes</a:t>
          </a:r>
        </a:p>
      </xdr:txBody>
    </xdr:sp>
    <xdr:clientData/>
  </xdr:twoCellAnchor>
  <xdr:twoCellAnchor>
    <xdr:from>
      <xdr:col>1</xdr:col>
      <xdr:colOff>1000125</xdr:colOff>
      <xdr:row>95</xdr:row>
      <xdr:rowOff>28574</xdr:rowOff>
    </xdr:from>
    <xdr:to>
      <xdr:col>11</xdr:col>
      <xdr:colOff>19050</xdr:colOff>
      <xdr:row>95</xdr:row>
      <xdr:rowOff>280574</xdr:rowOff>
    </xdr:to>
    <xdr:sp macro="" textlink="">
      <xdr:nvSpPr>
        <xdr:cNvPr id="40" name="Rectángulo 39">
          <a:extLst>
            <a:ext uri="{FF2B5EF4-FFF2-40B4-BE49-F238E27FC236}">
              <a16:creationId xmlns:a16="http://schemas.microsoft.com/office/drawing/2014/main" id="{35694084-1929-4D32-A627-9E53A013D518}"/>
            </a:ext>
          </a:extLst>
        </xdr:cNvPr>
        <xdr:cNvSpPr/>
      </xdr:nvSpPr>
      <xdr:spPr>
        <a:xfrm>
          <a:off x="1009650" y="29946599"/>
          <a:ext cx="6772275" cy="252000"/>
        </a:xfrm>
        <a:prstGeom prst="rect">
          <a:avLst/>
        </a:prstGeom>
        <a:solidFill>
          <a:schemeClr val="bg2">
            <a:lumMod val="9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s-PE" sz="11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Consultas atendidas por grupo de edad de la presunta persona agresora según mes</a:t>
          </a:r>
        </a:p>
      </xdr:txBody>
    </xdr:sp>
    <xdr:clientData/>
  </xdr:twoCellAnchor>
  <xdr:twoCellAnchor>
    <xdr:from>
      <xdr:col>1</xdr:col>
      <xdr:colOff>952500</xdr:colOff>
      <xdr:row>116</xdr:row>
      <xdr:rowOff>104775</xdr:rowOff>
    </xdr:from>
    <xdr:to>
      <xdr:col>7</xdr:col>
      <xdr:colOff>0</xdr:colOff>
      <xdr:row>117</xdr:row>
      <xdr:rowOff>222250</xdr:rowOff>
    </xdr:to>
    <xdr:sp macro="" textlink="">
      <xdr:nvSpPr>
        <xdr:cNvPr id="41" name="Rectángulo 40">
          <a:extLst>
            <a:ext uri="{FF2B5EF4-FFF2-40B4-BE49-F238E27FC236}">
              <a16:creationId xmlns:a16="http://schemas.microsoft.com/office/drawing/2014/main" id="{03ED85A3-C854-4C95-845E-07D9DA43701E}"/>
            </a:ext>
          </a:extLst>
        </xdr:cNvPr>
        <xdr:cNvSpPr/>
      </xdr:nvSpPr>
      <xdr:spPr>
        <a:xfrm>
          <a:off x="963083" y="35400192"/>
          <a:ext cx="3788834" cy="456141"/>
        </a:xfrm>
        <a:prstGeom prst="rect">
          <a:avLst/>
        </a:prstGeom>
        <a:solidFill>
          <a:schemeClr val="bg2">
            <a:lumMod val="9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s-PE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Consultas telefónicas según departamento, 2017 - 2021*</a:t>
          </a:r>
        </a:p>
      </xdr:txBody>
    </xdr:sp>
    <xdr:clientData/>
  </xdr:twoCellAnchor>
  <xdr:twoCellAnchor>
    <xdr:from>
      <xdr:col>1</xdr:col>
      <xdr:colOff>952501</xdr:colOff>
      <xdr:row>148</xdr:row>
      <xdr:rowOff>38099</xdr:rowOff>
    </xdr:from>
    <xdr:to>
      <xdr:col>4</xdr:col>
      <xdr:colOff>9527</xdr:colOff>
      <xdr:row>149</xdr:row>
      <xdr:rowOff>333375</xdr:rowOff>
    </xdr:to>
    <xdr:sp macro="" textlink="">
      <xdr:nvSpPr>
        <xdr:cNvPr id="42" name="Rectángulo 41">
          <a:extLst>
            <a:ext uri="{FF2B5EF4-FFF2-40B4-BE49-F238E27FC236}">
              <a16:creationId xmlns:a16="http://schemas.microsoft.com/office/drawing/2014/main" id="{0AC6A8E3-AEE6-4777-9667-AE3A16C1A04B}"/>
            </a:ext>
          </a:extLst>
        </xdr:cNvPr>
        <xdr:cNvSpPr/>
      </xdr:nvSpPr>
      <xdr:spPr>
        <a:xfrm>
          <a:off x="962026" y="39795449"/>
          <a:ext cx="1438276" cy="742951"/>
        </a:xfrm>
        <a:prstGeom prst="rect">
          <a:avLst/>
        </a:prstGeom>
        <a:solidFill>
          <a:schemeClr val="bg2">
            <a:lumMod val="9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s-PE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Consultas telefónicas derivadas a los CEM y otras acciones</a:t>
          </a:r>
        </a:p>
      </xdr:txBody>
    </xdr:sp>
    <xdr:clientData/>
  </xdr:twoCellAnchor>
  <xdr:twoCellAnchor>
    <xdr:from>
      <xdr:col>2</xdr:col>
      <xdr:colOff>447114</xdr:colOff>
      <xdr:row>114</xdr:row>
      <xdr:rowOff>47626</xdr:rowOff>
    </xdr:from>
    <xdr:to>
      <xdr:col>16</xdr:col>
      <xdr:colOff>0</xdr:colOff>
      <xdr:row>115</xdr:row>
      <xdr:rowOff>152400</xdr:rowOff>
    </xdr:to>
    <xdr:sp macro="" textlink="">
      <xdr:nvSpPr>
        <xdr:cNvPr id="43" name="Rectángulo 42">
          <a:extLst>
            <a:ext uri="{FF2B5EF4-FFF2-40B4-BE49-F238E27FC236}">
              <a16:creationId xmlns:a16="http://schemas.microsoft.com/office/drawing/2014/main" id="{6616427E-44F6-41F2-8D36-42ED805B8104}"/>
            </a:ext>
          </a:extLst>
        </xdr:cNvPr>
        <xdr:cNvSpPr/>
      </xdr:nvSpPr>
      <xdr:spPr>
        <a:xfrm>
          <a:off x="1466289" y="33175576"/>
          <a:ext cx="9525561" cy="285749"/>
        </a:xfrm>
        <a:prstGeom prst="rect">
          <a:avLst/>
        </a:prstGeom>
        <a:solidFill>
          <a:schemeClr val="bg2">
            <a:lumMod val="50000"/>
          </a:schemeClr>
        </a:solidFill>
        <a:ln>
          <a:noFill/>
        </a:ln>
        <a:effectLst>
          <a:innerShdw blurRad="63500" dist="50800" dir="54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r>
            <a:rPr lang="es-PE" sz="1600" b="1">
              <a:solidFill>
                <a:schemeClr val="bg1"/>
              </a:solidFill>
            </a:rPr>
            <a:t>CONSULTAS TELEFÓNICAS SEGÚN DEPARTAMENTO DE PROCEDENCIA DE</a:t>
          </a:r>
          <a:r>
            <a:rPr lang="es-PE" sz="1600" b="1" baseline="0">
              <a:solidFill>
                <a:schemeClr val="bg1"/>
              </a:solidFill>
            </a:rPr>
            <a:t> LA PERSONA CONSULTANTE</a:t>
          </a:r>
          <a:endParaRPr lang="es-PE" sz="1600" b="1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0</xdr:colOff>
      <xdr:row>114</xdr:row>
      <xdr:rowOff>47626</xdr:rowOff>
    </xdr:from>
    <xdr:to>
      <xdr:col>2</xdr:col>
      <xdr:colOff>447675</xdr:colOff>
      <xdr:row>115</xdr:row>
      <xdr:rowOff>152400</xdr:rowOff>
    </xdr:to>
    <xdr:sp macro="" textlink="">
      <xdr:nvSpPr>
        <xdr:cNvPr id="44" name="Rectángulo 43">
          <a:extLst>
            <a:ext uri="{FF2B5EF4-FFF2-40B4-BE49-F238E27FC236}">
              <a16:creationId xmlns:a16="http://schemas.microsoft.com/office/drawing/2014/main" id="{A320169D-8432-486C-9435-84137E266C34}"/>
            </a:ext>
          </a:extLst>
        </xdr:cNvPr>
        <xdr:cNvSpPr/>
      </xdr:nvSpPr>
      <xdr:spPr>
        <a:xfrm>
          <a:off x="9525" y="33175576"/>
          <a:ext cx="1457325" cy="285749"/>
        </a:xfrm>
        <a:prstGeom prst="rect">
          <a:avLst/>
        </a:prstGeom>
        <a:solidFill>
          <a:srgbClr val="E60008"/>
        </a:solidFill>
        <a:ln>
          <a:noFill/>
        </a:ln>
        <a:effectLst>
          <a:innerShdw blurRad="63500" dist="50800" dir="54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r>
            <a:rPr lang="es-PE" sz="1600" b="1">
              <a:solidFill>
                <a:sysClr val="windowText" lastClr="000000"/>
              </a:solidFill>
            </a:rPr>
            <a:t> </a:t>
          </a:r>
          <a:r>
            <a:rPr lang="es-PE" sz="1600" b="1">
              <a:solidFill>
                <a:schemeClr val="bg1"/>
              </a:solidFill>
            </a:rPr>
            <a:t>SECCIÓN D</a:t>
          </a:r>
        </a:p>
      </xdr:txBody>
    </xdr:sp>
    <xdr:clientData/>
  </xdr:twoCellAnchor>
  <xdr:oneCellAnchor>
    <xdr:from>
      <xdr:col>0</xdr:col>
      <xdr:colOff>1</xdr:colOff>
      <xdr:row>0</xdr:row>
      <xdr:rowOff>1</xdr:rowOff>
    </xdr:from>
    <xdr:ext cx="3038474" cy="561974"/>
    <xdr:pic>
      <xdr:nvPicPr>
        <xdr:cNvPr id="45" name="Imagen 44">
          <a:extLst>
            <a:ext uri="{FF2B5EF4-FFF2-40B4-BE49-F238E27FC236}">
              <a16:creationId xmlns:a16="http://schemas.microsoft.com/office/drawing/2014/main" id="{4F868D1B-B8E0-446A-B8FD-242F174A10B9}"/>
            </a:ext>
          </a:extLst>
        </xdr:cNvPr>
        <xdr:cNvPicPr/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"/>
          <a:ext cx="3038474" cy="561974"/>
        </a:xfrm>
        <a:prstGeom prst="rect">
          <a:avLst/>
        </a:prstGeom>
        <a:noFill/>
        <a:ln>
          <a:noFill/>
        </a:ln>
      </xdr:spPr>
    </xdr:pic>
    <xdr:clientData/>
  </xdr:oneCellAnchor>
  <xdr:twoCellAnchor>
    <xdr:from>
      <xdr:col>1</xdr:col>
      <xdr:colOff>1007269</xdr:colOff>
      <xdr:row>170</xdr:row>
      <xdr:rowOff>76200</xdr:rowOff>
    </xdr:from>
    <xdr:to>
      <xdr:col>6</xdr:col>
      <xdr:colOff>11906</xdr:colOff>
      <xdr:row>172</xdr:row>
      <xdr:rowOff>190500</xdr:rowOff>
    </xdr:to>
    <xdr:sp macro="" textlink="">
      <xdr:nvSpPr>
        <xdr:cNvPr id="47" name="Rectángulo 46">
          <a:extLst>
            <a:ext uri="{FF2B5EF4-FFF2-40B4-BE49-F238E27FC236}">
              <a16:creationId xmlns:a16="http://schemas.microsoft.com/office/drawing/2014/main" id="{A0231E51-FDF7-48E7-8B70-57DB299F6EE8}"/>
            </a:ext>
          </a:extLst>
        </xdr:cNvPr>
        <xdr:cNvSpPr/>
      </xdr:nvSpPr>
      <xdr:spPr>
        <a:xfrm>
          <a:off x="1016794" y="44043600"/>
          <a:ext cx="2909887" cy="609600"/>
        </a:xfrm>
        <a:prstGeom prst="rect">
          <a:avLst/>
        </a:prstGeom>
        <a:solidFill>
          <a:schemeClr val="bg2">
            <a:lumMod val="9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PE" sz="11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 Variación porcentual de las consultas telefónicas atendidas del año 2021 en relación al año 2020 </a:t>
          </a:r>
        </a:p>
      </xdr:txBody>
    </xdr:sp>
    <xdr:clientData/>
  </xdr:twoCellAnchor>
  <xdr:twoCellAnchor>
    <xdr:from>
      <xdr:col>8</xdr:col>
      <xdr:colOff>145254</xdr:colOff>
      <xdr:row>173</xdr:row>
      <xdr:rowOff>66676</xdr:rowOff>
    </xdr:from>
    <xdr:to>
      <xdr:col>13</xdr:col>
      <xdr:colOff>639535</xdr:colOff>
      <xdr:row>174</xdr:row>
      <xdr:rowOff>290513</xdr:rowOff>
    </xdr:to>
    <xdr:sp macro="" textlink="">
      <xdr:nvSpPr>
        <xdr:cNvPr id="48" name="CuadroTexto 47">
          <a:extLst>
            <a:ext uri="{FF2B5EF4-FFF2-40B4-BE49-F238E27FC236}">
              <a16:creationId xmlns:a16="http://schemas.microsoft.com/office/drawing/2014/main" id="{ED053853-D5C7-43BF-ACCD-F072B439C4A4}"/>
            </a:ext>
          </a:extLst>
        </xdr:cNvPr>
        <xdr:cNvSpPr txBox="1"/>
      </xdr:nvSpPr>
      <xdr:spPr>
        <a:xfrm>
          <a:off x="5555454" y="44824651"/>
          <a:ext cx="4123306" cy="776287"/>
        </a:xfrm>
        <a:prstGeom prst="rect">
          <a:avLst/>
        </a:prstGeom>
        <a:solidFill>
          <a:schemeClr val="lt1"/>
        </a:solidFill>
        <a:ln w="28575" cmpd="sng">
          <a:solidFill>
            <a:srgbClr val="305496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s-PE" sz="1100" b="0" i="1">
              <a:solidFill>
                <a:sysClr val="windowText" lastClr="000000"/>
              </a:solidFill>
            </a:rPr>
            <a:t>Respecto del número de consultas atendidas por la línea</a:t>
          </a:r>
          <a:r>
            <a:rPr lang="es-PE" sz="1100" b="0" i="1" baseline="0">
              <a:solidFill>
                <a:sysClr val="windowText" lastClr="000000"/>
              </a:solidFill>
            </a:rPr>
            <a:t> 100</a:t>
          </a:r>
          <a:r>
            <a:rPr lang="es-PE" sz="1100" b="0" i="1">
              <a:solidFill>
                <a:sysClr val="windowText" lastClr="000000"/>
              </a:solidFill>
            </a:rPr>
            <a:t>, se observa una disminución de 12,9 puntos porcentuales de enero a noviembre de 2021 frente a lo registrado en el mismo periodo del año anterior.</a:t>
          </a:r>
        </a:p>
      </xdr:txBody>
    </xdr:sp>
    <xdr:clientData/>
  </xdr:twoCellAnchor>
  <xdr:twoCellAnchor>
    <xdr:from>
      <xdr:col>6</xdr:col>
      <xdr:colOff>190500</xdr:colOff>
      <xdr:row>173</xdr:row>
      <xdr:rowOff>230981</xdr:rowOff>
    </xdr:from>
    <xdr:to>
      <xdr:col>7</xdr:col>
      <xdr:colOff>609070</xdr:colOff>
      <xdr:row>174</xdr:row>
      <xdr:rowOff>242030</xdr:rowOff>
    </xdr:to>
    <xdr:sp macro="" textlink="">
      <xdr:nvSpPr>
        <xdr:cNvPr id="49" name="Flecha a la derecha con bandas 9">
          <a:extLst>
            <a:ext uri="{FF2B5EF4-FFF2-40B4-BE49-F238E27FC236}">
              <a16:creationId xmlns:a16="http://schemas.microsoft.com/office/drawing/2014/main" id="{006AC495-04E8-4B86-B3FA-5AB588C9E918}"/>
            </a:ext>
          </a:extLst>
        </xdr:cNvPr>
        <xdr:cNvSpPr/>
      </xdr:nvSpPr>
      <xdr:spPr bwMode="auto">
        <a:xfrm>
          <a:off x="4105275" y="44988956"/>
          <a:ext cx="1256770" cy="563499"/>
        </a:xfrm>
        <a:prstGeom prst="stripedRightArrow">
          <a:avLst>
            <a:gd name="adj1" fmla="val 68045"/>
            <a:gd name="adj2" fmla="val 50000"/>
          </a:avLst>
        </a:prstGeom>
        <a:solidFill>
          <a:schemeClr val="bg2">
            <a:lumMod val="75000"/>
          </a:schemeClr>
        </a:solidFill>
        <a:ln w="12700" cap="flat" cmpd="sng" algn="ctr">
          <a:solidFill>
            <a:srgbClr val="EAEAEA"/>
          </a:solidFill>
          <a:prstDash val="solid"/>
          <a:round/>
          <a:headEnd type="none" w="med" len="med"/>
          <a:tailEnd type="none" w="med" len="med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vertOverflow="clip" horzOverflow="clip" wrap="square" lIns="18288" tIns="0" rIns="0" bIns="0" rtlCol="0" anchor="ctr" anchorCtr="0" upright="1"/>
        <a:lstStyle/>
        <a:p>
          <a:pPr algn="ctr">
            <a:lnSpc>
              <a:spcPts val="1200"/>
            </a:lnSpc>
          </a:pPr>
          <a:r>
            <a:rPr lang="es-PE" sz="1100" b="1"/>
            <a:t>Interpretación</a:t>
          </a:r>
          <a:endParaRPr lang="es-PE" sz="1100" b="1">
            <a:solidFill>
              <a:srgbClr val="C00000"/>
            </a:solidFill>
          </a:endParaRPr>
        </a:p>
      </xdr:txBody>
    </xdr:sp>
    <xdr:clientData/>
  </xdr:twoCellAnchor>
  <xdr:twoCellAnchor>
    <xdr:from>
      <xdr:col>9</xdr:col>
      <xdr:colOff>8457</xdr:colOff>
      <xdr:row>116</xdr:row>
      <xdr:rowOff>5293</xdr:rowOff>
    </xdr:from>
    <xdr:to>
      <xdr:col>15</xdr:col>
      <xdr:colOff>633932</xdr:colOff>
      <xdr:row>116</xdr:row>
      <xdr:rowOff>262468</xdr:rowOff>
    </xdr:to>
    <xdr:sp macro="" textlink="">
      <xdr:nvSpPr>
        <xdr:cNvPr id="50" name="Rectángulo 49">
          <a:extLst>
            <a:ext uri="{FF2B5EF4-FFF2-40B4-BE49-F238E27FC236}">
              <a16:creationId xmlns:a16="http://schemas.microsoft.com/office/drawing/2014/main" id="{86F9F52C-3736-44E5-9882-92AFC68D5F67}"/>
            </a:ext>
          </a:extLst>
        </xdr:cNvPr>
        <xdr:cNvSpPr/>
      </xdr:nvSpPr>
      <xdr:spPr>
        <a:xfrm>
          <a:off x="6231457" y="35300710"/>
          <a:ext cx="4752975" cy="2571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PE" sz="1100" b="1">
              <a:solidFill>
                <a:sysClr val="windowText" lastClr="000000"/>
              </a:solidFill>
            </a:rPr>
            <a:t>Figura N° 1: Consultas telefónicas según departamento, 2021*</a:t>
          </a:r>
        </a:p>
      </xdr:txBody>
    </xdr:sp>
    <xdr:clientData/>
  </xdr:twoCellAnchor>
  <xdr:twoCellAnchor>
    <xdr:from>
      <xdr:col>0</xdr:col>
      <xdr:colOff>0</xdr:colOff>
      <xdr:row>6</xdr:row>
      <xdr:rowOff>57150</xdr:rowOff>
    </xdr:from>
    <xdr:to>
      <xdr:col>2</xdr:col>
      <xdr:colOff>114300</xdr:colOff>
      <xdr:row>7</xdr:row>
      <xdr:rowOff>71025</xdr:rowOff>
    </xdr:to>
    <xdr:sp macro="" textlink="">
      <xdr:nvSpPr>
        <xdr:cNvPr id="54" name="Rectángulo 51">
          <a:extLst>
            <a:ext uri="{FF2B5EF4-FFF2-40B4-BE49-F238E27FC236}">
              <a16:creationId xmlns:a16="http://schemas.microsoft.com/office/drawing/2014/main" id="{7F046469-0AF9-4664-90C0-31909D7F3DCA}"/>
            </a:ext>
          </a:extLst>
        </xdr:cNvPr>
        <xdr:cNvSpPr/>
      </xdr:nvSpPr>
      <xdr:spPr>
        <a:xfrm>
          <a:off x="0" y="14068425"/>
          <a:ext cx="1133475" cy="204375"/>
        </a:xfrm>
        <a:custGeom>
          <a:avLst/>
          <a:gdLst>
            <a:gd name="connsiteX0" fmla="*/ 0 w 999325"/>
            <a:gd name="connsiteY0" fmla="*/ 0 h 252000"/>
            <a:gd name="connsiteX1" fmla="*/ 999325 w 999325"/>
            <a:gd name="connsiteY1" fmla="*/ 0 h 252000"/>
            <a:gd name="connsiteX2" fmla="*/ 999325 w 999325"/>
            <a:gd name="connsiteY2" fmla="*/ 252000 h 252000"/>
            <a:gd name="connsiteX3" fmla="*/ 0 w 999325"/>
            <a:gd name="connsiteY3" fmla="*/ 252000 h 252000"/>
            <a:gd name="connsiteX4" fmla="*/ 0 w 999325"/>
            <a:gd name="connsiteY4" fmla="*/ 0 h 252000"/>
            <a:gd name="connsiteX0" fmla="*/ 0 w 999325"/>
            <a:gd name="connsiteY0" fmla="*/ 0 h 252000"/>
            <a:gd name="connsiteX1" fmla="*/ 999325 w 999325"/>
            <a:gd name="connsiteY1" fmla="*/ 0 h 252000"/>
            <a:gd name="connsiteX2" fmla="*/ 887266 w 999325"/>
            <a:gd name="connsiteY2" fmla="*/ 252000 h 252000"/>
            <a:gd name="connsiteX3" fmla="*/ 0 w 999325"/>
            <a:gd name="connsiteY3" fmla="*/ 252000 h 252000"/>
            <a:gd name="connsiteX4" fmla="*/ 0 w 999325"/>
            <a:gd name="connsiteY4" fmla="*/ 0 h 252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999325" h="252000">
              <a:moveTo>
                <a:pt x="0" y="0"/>
              </a:moveTo>
              <a:lnTo>
                <a:pt x="999325" y="0"/>
              </a:lnTo>
              <a:lnTo>
                <a:pt x="887266" y="252000"/>
              </a:lnTo>
              <a:lnTo>
                <a:pt x="0" y="252000"/>
              </a:lnTo>
              <a:lnTo>
                <a:pt x="0" y="0"/>
              </a:lnTo>
              <a:close/>
            </a:path>
          </a:pathLst>
        </a:custGeom>
        <a:solidFill>
          <a:schemeClr val="tx1">
            <a:lumMod val="85000"/>
            <a:lumOff val="1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s-PE" sz="1200"/>
            <a:t>Cuadro N° 1</a:t>
          </a:r>
        </a:p>
      </xdr:txBody>
    </xdr:sp>
    <xdr:clientData/>
  </xdr:twoCellAnchor>
  <xdr:twoCellAnchor>
    <xdr:from>
      <xdr:col>0</xdr:col>
      <xdr:colOff>0</xdr:colOff>
      <xdr:row>20</xdr:row>
      <xdr:rowOff>123825</xdr:rowOff>
    </xdr:from>
    <xdr:to>
      <xdr:col>2</xdr:col>
      <xdr:colOff>114300</xdr:colOff>
      <xdr:row>21</xdr:row>
      <xdr:rowOff>128175</xdr:rowOff>
    </xdr:to>
    <xdr:sp macro="" textlink="">
      <xdr:nvSpPr>
        <xdr:cNvPr id="55" name="Rectángulo 51">
          <a:extLst>
            <a:ext uri="{FF2B5EF4-FFF2-40B4-BE49-F238E27FC236}">
              <a16:creationId xmlns:a16="http://schemas.microsoft.com/office/drawing/2014/main" id="{E6563337-CFD3-4919-985D-D191B11BB082}"/>
            </a:ext>
          </a:extLst>
        </xdr:cNvPr>
        <xdr:cNvSpPr/>
      </xdr:nvSpPr>
      <xdr:spPr>
        <a:xfrm>
          <a:off x="0" y="17049750"/>
          <a:ext cx="1133475" cy="204375"/>
        </a:xfrm>
        <a:custGeom>
          <a:avLst/>
          <a:gdLst>
            <a:gd name="connsiteX0" fmla="*/ 0 w 999325"/>
            <a:gd name="connsiteY0" fmla="*/ 0 h 252000"/>
            <a:gd name="connsiteX1" fmla="*/ 999325 w 999325"/>
            <a:gd name="connsiteY1" fmla="*/ 0 h 252000"/>
            <a:gd name="connsiteX2" fmla="*/ 999325 w 999325"/>
            <a:gd name="connsiteY2" fmla="*/ 252000 h 252000"/>
            <a:gd name="connsiteX3" fmla="*/ 0 w 999325"/>
            <a:gd name="connsiteY3" fmla="*/ 252000 h 252000"/>
            <a:gd name="connsiteX4" fmla="*/ 0 w 999325"/>
            <a:gd name="connsiteY4" fmla="*/ 0 h 252000"/>
            <a:gd name="connsiteX0" fmla="*/ 0 w 999325"/>
            <a:gd name="connsiteY0" fmla="*/ 0 h 252000"/>
            <a:gd name="connsiteX1" fmla="*/ 999325 w 999325"/>
            <a:gd name="connsiteY1" fmla="*/ 0 h 252000"/>
            <a:gd name="connsiteX2" fmla="*/ 887266 w 999325"/>
            <a:gd name="connsiteY2" fmla="*/ 252000 h 252000"/>
            <a:gd name="connsiteX3" fmla="*/ 0 w 999325"/>
            <a:gd name="connsiteY3" fmla="*/ 252000 h 252000"/>
            <a:gd name="connsiteX4" fmla="*/ 0 w 999325"/>
            <a:gd name="connsiteY4" fmla="*/ 0 h 252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999325" h="252000">
              <a:moveTo>
                <a:pt x="0" y="0"/>
              </a:moveTo>
              <a:lnTo>
                <a:pt x="999325" y="0"/>
              </a:lnTo>
              <a:lnTo>
                <a:pt x="887266" y="252000"/>
              </a:lnTo>
              <a:lnTo>
                <a:pt x="0" y="252000"/>
              </a:lnTo>
              <a:lnTo>
                <a:pt x="0" y="0"/>
              </a:lnTo>
              <a:close/>
            </a:path>
          </a:pathLst>
        </a:custGeom>
        <a:solidFill>
          <a:schemeClr val="tx1">
            <a:lumMod val="85000"/>
            <a:lumOff val="1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s-PE" sz="1200"/>
            <a:t>Cuadro N° 2</a:t>
          </a:r>
        </a:p>
      </xdr:txBody>
    </xdr:sp>
    <xdr:clientData/>
  </xdr:twoCellAnchor>
  <xdr:twoCellAnchor>
    <xdr:from>
      <xdr:col>0</xdr:col>
      <xdr:colOff>0</xdr:colOff>
      <xdr:row>38</xdr:row>
      <xdr:rowOff>200025</xdr:rowOff>
    </xdr:from>
    <xdr:to>
      <xdr:col>2</xdr:col>
      <xdr:colOff>114300</xdr:colOff>
      <xdr:row>39</xdr:row>
      <xdr:rowOff>71025</xdr:rowOff>
    </xdr:to>
    <xdr:sp macro="" textlink="">
      <xdr:nvSpPr>
        <xdr:cNvPr id="56" name="Rectángulo 51">
          <a:extLst>
            <a:ext uri="{FF2B5EF4-FFF2-40B4-BE49-F238E27FC236}">
              <a16:creationId xmlns:a16="http://schemas.microsoft.com/office/drawing/2014/main" id="{BC2CF09D-A077-4274-851B-64893FD36604}"/>
            </a:ext>
          </a:extLst>
        </xdr:cNvPr>
        <xdr:cNvSpPr/>
      </xdr:nvSpPr>
      <xdr:spPr>
        <a:xfrm>
          <a:off x="0" y="20421600"/>
          <a:ext cx="1133475" cy="204375"/>
        </a:xfrm>
        <a:custGeom>
          <a:avLst/>
          <a:gdLst>
            <a:gd name="connsiteX0" fmla="*/ 0 w 999325"/>
            <a:gd name="connsiteY0" fmla="*/ 0 h 252000"/>
            <a:gd name="connsiteX1" fmla="*/ 999325 w 999325"/>
            <a:gd name="connsiteY1" fmla="*/ 0 h 252000"/>
            <a:gd name="connsiteX2" fmla="*/ 999325 w 999325"/>
            <a:gd name="connsiteY2" fmla="*/ 252000 h 252000"/>
            <a:gd name="connsiteX3" fmla="*/ 0 w 999325"/>
            <a:gd name="connsiteY3" fmla="*/ 252000 h 252000"/>
            <a:gd name="connsiteX4" fmla="*/ 0 w 999325"/>
            <a:gd name="connsiteY4" fmla="*/ 0 h 252000"/>
            <a:gd name="connsiteX0" fmla="*/ 0 w 999325"/>
            <a:gd name="connsiteY0" fmla="*/ 0 h 252000"/>
            <a:gd name="connsiteX1" fmla="*/ 999325 w 999325"/>
            <a:gd name="connsiteY1" fmla="*/ 0 h 252000"/>
            <a:gd name="connsiteX2" fmla="*/ 887266 w 999325"/>
            <a:gd name="connsiteY2" fmla="*/ 252000 h 252000"/>
            <a:gd name="connsiteX3" fmla="*/ 0 w 999325"/>
            <a:gd name="connsiteY3" fmla="*/ 252000 h 252000"/>
            <a:gd name="connsiteX4" fmla="*/ 0 w 999325"/>
            <a:gd name="connsiteY4" fmla="*/ 0 h 252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999325" h="252000">
              <a:moveTo>
                <a:pt x="0" y="0"/>
              </a:moveTo>
              <a:lnTo>
                <a:pt x="999325" y="0"/>
              </a:lnTo>
              <a:lnTo>
                <a:pt x="887266" y="252000"/>
              </a:lnTo>
              <a:lnTo>
                <a:pt x="0" y="252000"/>
              </a:lnTo>
              <a:lnTo>
                <a:pt x="0" y="0"/>
              </a:lnTo>
              <a:close/>
            </a:path>
          </a:pathLst>
        </a:custGeom>
        <a:solidFill>
          <a:schemeClr val="tx1">
            <a:lumMod val="85000"/>
            <a:lumOff val="1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s-PE" sz="1200"/>
            <a:t>Cuadro N° 3</a:t>
          </a:r>
        </a:p>
      </xdr:txBody>
    </xdr:sp>
    <xdr:clientData/>
  </xdr:twoCellAnchor>
  <xdr:twoCellAnchor>
    <xdr:from>
      <xdr:col>0</xdr:col>
      <xdr:colOff>0</xdr:colOff>
      <xdr:row>58</xdr:row>
      <xdr:rowOff>133350</xdr:rowOff>
    </xdr:from>
    <xdr:to>
      <xdr:col>2</xdr:col>
      <xdr:colOff>114300</xdr:colOff>
      <xdr:row>59</xdr:row>
      <xdr:rowOff>147225</xdr:rowOff>
    </xdr:to>
    <xdr:sp macro="" textlink="">
      <xdr:nvSpPr>
        <xdr:cNvPr id="57" name="Rectángulo 51">
          <a:extLst>
            <a:ext uri="{FF2B5EF4-FFF2-40B4-BE49-F238E27FC236}">
              <a16:creationId xmlns:a16="http://schemas.microsoft.com/office/drawing/2014/main" id="{AB8478F4-F5FA-4015-A842-298FFD45BE01}"/>
            </a:ext>
          </a:extLst>
        </xdr:cNvPr>
        <xdr:cNvSpPr/>
      </xdr:nvSpPr>
      <xdr:spPr>
        <a:xfrm>
          <a:off x="0" y="24003000"/>
          <a:ext cx="1133475" cy="204375"/>
        </a:xfrm>
        <a:custGeom>
          <a:avLst/>
          <a:gdLst>
            <a:gd name="connsiteX0" fmla="*/ 0 w 999325"/>
            <a:gd name="connsiteY0" fmla="*/ 0 h 252000"/>
            <a:gd name="connsiteX1" fmla="*/ 999325 w 999325"/>
            <a:gd name="connsiteY1" fmla="*/ 0 h 252000"/>
            <a:gd name="connsiteX2" fmla="*/ 999325 w 999325"/>
            <a:gd name="connsiteY2" fmla="*/ 252000 h 252000"/>
            <a:gd name="connsiteX3" fmla="*/ 0 w 999325"/>
            <a:gd name="connsiteY3" fmla="*/ 252000 h 252000"/>
            <a:gd name="connsiteX4" fmla="*/ 0 w 999325"/>
            <a:gd name="connsiteY4" fmla="*/ 0 h 252000"/>
            <a:gd name="connsiteX0" fmla="*/ 0 w 999325"/>
            <a:gd name="connsiteY0" fmla="*/ 0 h 252000"/>
            <a:gd name="connsiteX1" fmla="*/ 999325 w 999325"/>
            <a:gd name="connsiteY1" fmla="*/ 0 h 252000"/>
            <a:gd name="connsiteX2" fmla="*/ 887266 w 999325"/>
            <a:gd name="connsiteY2" fmla="*/ 252000 h 252000"/>
            <a:gd name="connsiteX3" fmla="*/ 0 w 999325"/>
            <a:gd name="connsiteY3" fmla="*/ 252000 h 252000"/>
            <a:gd name="connsiteX4" fmla="*/ 0 w 999325"/>
            <a:gd name="connsiteY4" fmla="*/ 0 h 252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999325" h="252000">
              <a:moveTo>
                <a:pt x="0" y="0"/>
              </a:moveTo>
              <a:lnTo>
                <a:pt x="999325" y="0"/>
              </a:lnTo>
              <a:lnTo>
                <a:pt x="887266" y="252000"/>
              </a:lnTo>
              <a:lnTo>
                <a:pt x="0" y="252000"/>
              </a:lnTo>
              <a:lnTo>
                <a:pt x="0" y="0"/>
              </a:lnTo>
              <a:close/>
            </a:path>
          </a:pathLst>
        </a:custGeom>
        <a:solidFill>
          <a:schemeClr val="tx1">
            <a:lumMod val="85000"/>
            <a:lumOff val="1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s-PE" sz="1200"/>
            <a:t>Cuadro N° 4</a:t>
          </a:r>
        </a:p>
      </xdr:txBody>
    </xdr:sp>
    <xdr:clientData/>
  </xdr:twoCellAnchor>
  <xdr:twoCellAnchor>
    <xdr:from>
      <xdr:col>0</xdr:col>
      <xdr:colOff>0</xdr:colOff>
      <xdr:row>76</xdr:row>
      <xdr:rowOff>111127</xdr:rowOff>
    </xdr:from>
    <xdr:to>
      <xdr:col>2</xdr:col>
      <xdr:colOff>114300</xdr:colOff>
      <xdr:row>77</xdr:row>
      <xdr:rowOff>158750</xdr:rowOff>
    </xdr:to>
    <xdr:sp macro="" textlink="">
      <xdr:nvSpPr>
        <xdr:cNvPr id="58" name="Rectángulo 51">
          <a:extLst>
            <a:ext uri="{FF2B5EF4-FFF2-40B4-BE49-F238E27FC236}">
              <a16:creationId xmlns:a16="http://schemas.microsoft.com/office/drawing/2014/main" id="{9A778A41-36C9-414C-90DA-65DBD73C92E9}"/>
            </a:ext>
          </a:extLst>
        </xdr:cNvPr>
        <xdr:cNvSpPr/>
      </xdr:nvSpPr>
      <xdr:spPr>
        <a:xfrm>
          <a:off x="0" y="26410710"/>
          <a:ext cx="1130300" cy="291040"/>
        </a:xfrm>
        <a:custGeom>
          <a:avLst/>
          <a:gdLst>
            <a:gd name="connsiteX0" fmla="*/ 0 w 999325"/>
            <a:gd name="connsiteY0" fmla="*/ 0 h 252000"/>
            <a:gd name="connsiteX1" fmla="*/ 999325 w 999325"/>
            <a:gd name="connsiteY1" fmla="*/ 0 h 252000"/>
            <a:gd name="connsiteX2" fmla="*/ 999325 w 999325"/>
            <a:gd name="connsiteY2" fmla="*/ 252000 h 252000"/>
            <a:gd name="connsiteX3" fmla="*/ 0 w 999325"/>
            <a:gd name="connsiteY3" fmla="*/ 252000 h 252000"/>
            <a:gd name="connsiteX4" fmla="*/ 0 w 999325"/>
            <a:gd name="connsiteY4" fmla="*/ 0 h 252000"/>
            <a:gd name="connsiteX0" fmla="*/ 0 w 999325"/>
            <a:gd name="connsiteY0" fmla="*/ 0 h 252000"/>
            <a:gd name="connsiteX1" fmla="*/ 999325 w 999325"/>
            <a:gd name="connsiteY1" fmla="*/ 0 h 252000"/>
            <a:gd name="connsiteX2" fmla="*/ 887266 w 999325"/>
            <a:gd name="connsiteY2" fmla="*/ 252000 h 252000"/>
            <a:gd name="connsiteX3" fmla="*/ 0 w 999325"/>
            <a:gd name="connsiteY3" fmla="*/ 252000 h 252000"/>
            <a:gd name="connsiteX4" fmla="*/ 0 w 999325"/>
            <a:gd name="connsiteY4" fmla="*/ 0 h 252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999325" h="252000">
              <a:moveTo>
                <a:pt x="0" y="0"/>
              </a:moveTo>
              <a:lnTo>
                <a:pt x="999325" y="0"/>
              </a:lnTo>
              <a:lnTo>
                <a:pt x="887266" y="252000"/>
              </a:lnTo>
              <a:lnTo>
                <a:pt x="0" y="252000"/>
              </a:lnTo>
              <a:lnTo>
                <a:pt x="0" y="0"/>
              </a:lnTo>
              <a:close/>
            </a:path>
          </a:pathLst>
        </a:custGeom>
        <a:solidFill>
          <a:schemeClr val="tx1">
            <a:lumMod val="85000"/>
            <a:lumOff val="1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s-PE" sz="1200"/>
            <a:t>Cuadro N° 5</a:t>
          </a:r>
        </a:p>
      </xdr:txBody>
    </xdr:sp>
    <xdr:clientData/>
  </xdr:twoCellAnchor>
  <xdr:twoCellAnchor>
    <xdr:from>
      <xdr:col>0</xdr:col>
      <xdr:colOff>0</xdr:colOff>
      <xdr:row>95</xdr:row>
      <xdr:rowOff>28575</xdr:rowOff>
    </xdr:from>
    <xdr:to>
      <xdr:col>2</xdr:col>
      <xdr:colOff>114300</xdr:colOff>
      <xdr:row>95</xdr:row>
      <xdr:rowOff>257176</xdr:rowOff>
    </xdr:to>
    <xdr:sp macro="" textlink="">
      <xdr:nvSpPr>
        <xdr:cNvPr id="59" name="Rectángulo 51">
          <a:extLst>
            <a:ext uri="{FF2B5EF4-FFF2-40B4-BE49-F238E27FC236}">
              <a16:creationId xmlns:a16="http://schemas.microsoft.com/office/drawing/2014/main" id="{BCB70442-E7FE-4010-A593-776B9CE1CD02}"/>
            </a:ext>
          </a:extLst>
        </xdr:cNvPr>
        <xdr:cNvSpPr/>
      </xdr:nvSpPr>
      <xdr:spPr>
        <a:xfrm>
          <a:off x="0" y="29946600"/>
          <a:ext cx="1133475" cy="228601"/>
        </a:xfrm>
        <a:custGeom>
          <a:avLst/>
          <a:gdLst>
            <a:gd name="connsiteX0" fmla="*/ 0 w 999325"/>
            <a:gd name="connsiteY0" fmla="*/ 0 h 252000"/>
            <a:gd name="connsiteX1" fmla="*/ 999325 w 999325"/>
            <a:gd name="connsiteY1" fmla="*/ 0 h 252000"/>
            <a:gd name="connsiteX2" fmla="*/ 999325 w 999325"/>
            <a:gd name="connsiteY2" fmla="*/ 252000 h 252000"/>
            <a:gd name="connsiteX3" fmla="*/ 0 w 999325"/>
            <a:gd name="connsiteY3" fmla="*/ 252000 h 252000"/>
            <a:gd name="connsiteX4" fmla="*/ 0 w 999325"/>
            <a:gd name="connsiteY4" fmla="*/ 0 h 252000"/>
            <a:gd name="connsiteX0" fmla="*/ 0 w 999325"/>
            <a:gd name="connsiteY0" fmla="*/ 0 h 252000"/>
            <a:gd name="connsiteX1" fmla="*/ 999325 w 999325"/>
            <a:gd name="connsiteY1" fmla="*/ 0 h 252000"/>
            <a:gd name="connsiteX2" fmla="*/ 887266 w 999325"/>
            <a:gd name="connsiteY2" fmla="*/ 252000 h 252000"/>
            <a:gd name="connsiteX3" fmla="*/ 0 w 999325"/>
            <a:gd name="connsiteY3" fmla="*/ 252000 h 252000"/>
            <a:gd name="connsiteX4" fmla="*/ 0 w 999325"/>
            <a:gd name="connsiteY4" fmla="*/ 0 h 252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999325" h="252000">
              <a:moveTo>
                <a:pt x="0" y="0"/>
              </a:moveTo>
              <a:lnTo>
                <a:pt x="999325" y="0"/>
              </a:lnTo>
              <a:lnTo>
                <a:pt x="887266" y="252000"/>
              </a:lnTo>
              <a:lnTo>
                <a:pt x="0" y="252000"/>
              </a:lnTo>
              <a:lnTo>
                <a:pt x="0" y="0"/>
              </a:lnTo>
              <a:close/>
            </a:path>
          </a:pathLst>
        </a:custGeom>
        <a:solidFill>
          <a:schemeClr val="tx1">
            <a:lumMod val="85000"/>
            <a:lumOff val="1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s-PE" sz="1200"/>
            <a:t>Cuadro N° 6</a:t>
          </a:r>
        </a:p>
      </xdr:txBody>
    </xdr:sp>
    <xdr:clientData/>
  </xdr:twoCellAnchor>
  <xdr:twoCellAnchor>
    <xdr:from>
      <xdr:col>0</xdr:col>
      <xdr:colOff>0</xdr:colOff>
      <xdr:row>116</xdr:row>
      <xdr:rowOff>104775</xdr:rowOff>
    </xdr:from>
    <xdr:to>
      <xdr:col>2</xdr:col>
      <xdr:colOff>114300</xdr:colOff>
      <xdr:row>117</xdr:row>
      <xdr:rowOff>105834</xdr:rowOff>
    </xdr:to>
    <xdr:sp macro="" textlink="">
      <xdr:nvSpPr>
        <xdr:cNvPr id="60" name="Rectángulo 51">
          <a:extLst>
            <a:ext uri="{FF2B5EF4-FFF2-40B4-BE49-F238E27FC236}">
              <a16:creationId xmlns:a16="http://schemas.microsoft.com/office/drawing/2014/main" id="{7151C3DE-87DE-4F3F-8A99-768EAF0DCB02}"/>
            </a:ext>
          </a:extLst>
        </xdr:cNvPr>
        <xdr:cNvSpPr/>
      </xdr:nvSpPr>
      <xdr:spPr>
        <a:xfrm>
          <a:off x="0" y="35400192"/>
          <a:ext cx="1130300" cy="339725"/>
        </a:xfrm>
        <a:custGeom>
          <a:avLst/>
          <a:gdLst>
            <a:gd name="connsiteX0" fmla="*/ 0 w 999325"/>
            <a:gd name="connsiteY0" fmla="*/ 0 h 252000"/>
            <a:gd name="connsiteX1" fmla="*/ 999325 w 999325"/>
            <a:gd name="connsiteY1" fmla="*/ 0 h 252000"/>
            <a:gd name="connsiteX2" fmla="*/ 999325 w 999325"/>
            <a:gd name="connsiteY2" fmla="*/ 252000 h 252000"/>
            <a:gd name="connsiteX3" fmla="*/ 0 w 999325"/>
            <a:gd name="connsiteY3" fmla="*/ 252000 h 252000"/>
            <a:gd name="connsiteX4" fmla="*/ 0 w 999325"/>
            <a:gd name="connsiteY4" fmla="*/ 0 h 252000"/>
            <a:gd name="connsiteX0" fmla="*/ 0 w 999325"/>
            <a:gd name="connsiteY0" fmla="*/ 0 h 252000"/>
            <a:gd name="connsiteX1" fmla="*/ 999325 w 999325"/>
            <a:gd name="connsiteY1" fmla="*/ 0 h 252000"/>
            <a:gd name="connsiteX2" fmla="*/ 887266 w 999325"/>
            <a:gd name="connsiteY2" fmla="*/ 252000 h 252000"/>
            <a:gd name="connsiteX3" fmla="*/ 0 w 999325"/>
            <a:gd name="connsiteY3" fmla="*/ 252000 h 252000"/>
            <a:gd name="connsiteX4" fmla="*/ 0 w 999325"/>
            <a:gd name="connsiteY4" fmla="*/ 0 h 252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999325" h="252000">
              <a:moveTo>
                <a:pt x="0" y="0"/>
              </a:moveTo>
              <a:lnTo>
                <a:pt x="999325" y="0"/>
              </a:lnTo>
              <a:lnTo>
                <a:pt x="887266" y="252000"/>
              </a:lnTo>
              <a:lnTo>
                <a:pt x="0" y="252000"/>
              </a:lnTo>
              <a:lnTo>
                <a:pt x="0" y="0"/>
              </a:lnTo>
              <a:close/>
            </a:path>
          </a:pathLst>
        </a:custGeom>
        <a:solidFill>
          <a:schemeClr val="tx1">
            <a:lumMod val="85000"/>
            <a:lumOff val="1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s-PE" sz="1200"/>
            <a:t>Cuadro N° 7</a:t>
          </a:r>
        </a:p>
      </xdr:txBody>
    </xdr:sp>
    <xdr:clientData/>
  </xdr:twoCellAnchor>
  <xdr:twoCellAnchor>
    <xdr:from>
      <xdr:col>0</xdr:col>
      <xdr:colOff>1</xdr:colOff>
      <xdr:row>148</xdr:row>
      <xdr:rowOff>47625</xdr:rowOff>
    </xdr:from>
    <xdr:to>
      <xdr:col>2</xdr:col>
      <xdr:colOff>66676</xdr:colOff>
      <xdr:row>148</xdr:row>
      <xdr:rowOff>276226</xdr:rowOff>
    </xdr:to>
    <xdr:sp macro="" textlink="">
      <xdr:nvSpPr>
        <xdr:cNvPr id="61" name="Rectángulo 51">
          <a:extLst>
            <a:ext uri="{FF2B5EF4-FFF2-40B4-BE49-F238E27FC236}">
              <a16:creationId xmlns:a16="http://schemas.microsoft.com/office/drawing/2014/main" id="{08C473E8-14FF-42D4-8B82-93729B1287AA}"/>
            </a:ext>
          </a:extLst>
        </xdr:cNvPr>
        <xdr:cNvSpPr/>
      </xdr:nvSpPr>
      <xdr:spPr>
        <a:xfrm>
          <a:off x="1" y="39804975"/>
          <a:ext cx="1085850" cy="228601"/>
        </a:xfrm>
        <a:custGeom>
          <a:avLst/>
          <a:gdLst>
            <a:gd name="connsiteX0" fmla="*/ 0 w 999325"/>
            <a:gd name="connsiteY0" fmla="*/ 0 h 252000"/>
            <a:gd name="connsiteX1" fmla="*/ 999325 w 999325"/>
            <a:gd name="connsiteY1" fmla="*/ 0 h 252000"/>
            <a:gd name="connsiteX2" fmla="*/ 999325 w 999325"/>
            <a:gd name="connsiteY2" fmla="*/ 252000 h 252000"/>
            <a:gd name="connsiteX3" fmla="*/ 0 w 999325"/>
            <a:gd name="connsiteY3" fmla="*/ 252000 h 252000"/>
            <a:gd name="connsiteX4" fmla="*/ 0 w 999325"/>
            <a:gd name="connsiteY4" fmla="*/ 0 h 252000"/>
            <a:gd name="connsiteX0" fmla="*/ 0 w 999325"/>
            <a:gd name="connsiteY0" fmla="*/ 0 h 252000"/>
            <a:gd name="connsiteX1" fmla="*/ 999325 w 999325"/>
            <a:gd name="connsiteY1" fmla="*/ 0 h 252000"/>
            <a:gd name="connsiteX2" fmla="*/ 887266 w 999325"/>
            <a:gd name="connsiteY2" fmla="*/ 252000 h 252000"/>
            <a:gd name="connsiteX3" fmla="*/ 0 w 999325"/>
            <a:gd name="connsiteY3" fmla="*/ 252000 h 252000"/>
            <a:gd name="connsiteX4" fmla="*/ 0 w 999325"/>
            <a:gd name="connsiteY4" fmla="*/ 0 h 252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999325" h="252000">
              <a:moveTo>
                <a:pt x="0" y="0"/>
              </a:moveTo>
              <a:lnTo>
                <a:pt x="999325" y="0"/>
              </a:lnTo>
              <a:lnTo>
                <a:pt x="887266" y="252000"/>
              </a:lnTo>
              <a:lnTo>
                <a:pt x="0" y="252000"/>
              </a:lnTo>
              <a:lnTo>
                <a:pt x="0" y="0"/>
              </a:lnTo>
              <a:close/>
            </a:path>
          </a:pathLst>
        </a:custGeom>
        <a:solidFill>
          <a:schemeClr val="tx1">
            <a:lumMod val="85000"/>
            <a:lumOff val="1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s-PE" sz="1200"/>
            <a:t>Cuadro N° 8</a:t>
          </a:r>
        </a:p>
      </xdr:txBody>
    </xdr:sp>
    <xdr:clientData/>
  </xdr:twoCellAnchor>
  <xdr:twoCellAnchor>
    <xdr:from>
      <xdr:col>0</xdr:col>
      <xdr:colOff>0</xdr:colOff>
      <xdr:row>170</xdr:row>
      <xdr:rowOff>85725</xdr:rowOff>
    </xdr:from>
    <xdr:to>
      <xdr:col>2</xdr:col>
      <xdr:colOff>114300</xdr:colOff>
      <xdr:row>171</xdr:row>
      <xdr:rowOff>171451</xdr:rowOff>
    </xdr:to>
    <xdr:sp macro="" textlink="">
      <xdr:nvSpPr>
        <xdr:cNvPr id="62" name="Rectángulo 51">
          <a:extLst>
            <a:ext uri="{FF2B5EF4-FFF2-40B4-BE49-F238E27FC236}">
              <a16:creationId xmlns:a16="http://schemas.microsoft.com/office/drawing/2014/main" id="{BD7857D9-748B-4CC4-B95F-CE5AF94279AE}"/>
            </a:ext>
          </a:extLst>
        </xdr:cNvPr>
        <xdr:cNvSpPr/>
      </xdr:nvSpPr>
      <xdr:spPr>
        <a:xfrm>
          <a:off x="0" y="44053125"/>
          <a:ext cx="1133475" cy="228601"/>
        </a:xfrm>
        <a:custGeom>
          <a:avLst/>
          <a:gdLst>
            <a:gd name="connsiteX0" fmla="*/ 0 w 999325"/>
            <a:gd name="connsiteY0" fmla="*/ 0 h 252000"/>
            <a:gd name="connsiteX1" fmla="*/ 999325 w 999325"/>
            <a:gd name="connsiteY1" fmla="*/ 0 h 252000"/>
            <a:gd name="connsiteX2" fmla="*/ 999325 w 999325"/>
            <a:gd name="connsiteY2" fmla="*/ 252000 h 252000"/>
            <a:gd name="connsiteX3" fmla="*/ 0 w 999325"/>
            <a:gd name="connsiteY3" fmla="*/ 252000 h 252000"/>
            <a:gd name="connsiteX4" fmla="*/ 0 w 999325"/>
            <a:gd name="connsiteY4" fmla="*/ 0 h 252000"/>
            <a:gd name="connsiteX0" fmla="*/ 0 w 999325"/>
            <a:gd name="connsiteY0" fmla="*/ 0 h 252000"/>
            <a:gd name="connsiteX1" fmla="*/ 999325 w 999325"/>
            <a:gd name="connsiteY1" fmla="*/ 0 h 252000"/>
            <a:gd name="connsiteX2" fmla="*/ 887266 w 999325"/>
            <a:gd name="connsiteY2" fmla="*/ 252000 h 252000"/>
            <a:gd name="connsiteX3" fmla="*/ 0 w 999325"/>
            <a:gd name="connsiteY3" fmla="*/ 252000 h 252000"/>
            <a:gd name="connsiteX4" fmla="*/ 0 w 999325"/>
            <a:gd name="connsiteY4" fmla="*/ 0 h 252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999325" h="252000">
              <a:moveTo>
                <a:pt x="0" y="0"/>
              </a:moveTo>
              <a:lnTo>
                <a:pt x="999325" y="0"/>
              </a:lnTo>
              <a:lnTo>
                <a:pt x="887266" y="252000"/>
              </a:lnTo>
              <a:lnTo>
                <a:pt x="0" y="252000"/>
              </a:lnTo>
              <a:lnTo>
                <a:pt x="0" y="0"/>
              </a:lnTo>
              <a:close/>
            </a:path>
          </a:pathLst>
        </a:custGeom>
        <a:solidFill>
          <a:schemeClr val="tx1">
            <a:lumMod val="85000"/>
            <a:lumOff val="1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s-PE" sz="1200"/>
            <a:t>Cuadro N° 9</a:t>
          </a:r>
        </a:p>
      </xdr:txBody>
    </xdr:sp>
    <xdr:clientData/>
  </xdr:twoCellAnchor>
  <xdr:twoCellAnchor>
    <xdr:from>
      <xdr:col>1</xdr:col>
      <xdr:colOff>9525</xdr:colOff>
      <xdr:row>3</xdr:row>
      <xdr:rowOff>66676</xdr:rowOff>
    </xdr:from>
    <xdr:to>
      <xdr:col>15</xdr:col>
      <xdr:colOff>647700</xdr:colOff>
      <xdr:row>3</xdr:row>
      <xdr:rowOff>762000</xdr:rowOff>
    </xdr:to>
    <xdr:sp macro="" textlink="">
      <xdr:nvSpPr>
        <xdr:cNvPr id="63" name="CuadroTexto 62">
          <a:extLst>
            <a:ext uri="{FF2B5EF4-FFF2-40B4-BE49-F238E27FC236}">
              <a16:creationId xmlns:a16="http://schemas.microsoft.com/office/drawing/2014/main" id="{8BD722D9-0216-4AB2-898E-976F51C6F15A}"/>
            </a:ext>
          </a:extLst>
        </xdr:cNvPr>
        <xdr:cNvSpPr txBox="1"/>
      </xdr:nvSpPr>
      <xdr:spPr>
        <a:xfrm>
          <a:off x="19050" y="1285876"/>
          <a:ext cx="10953750" cy="695324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  <a:prstDash val="sys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PE" sz="1000" i="1">
              <a:latin typeface="Arial" panose="020B0604020202020204" pitchFamily="34" charset="0"/>
              <a:cs typeface="Arial" panose="020B0604020202020204" pitchFamily="34" charset="0"/>
            </a:rPr>
            <a:t>La linea 100 es un servicio gratuito de 24 horas, especializado en brindar información, orientación, consejería y soporte emocional a las personas afectadas o involucradas en hechos de violencia sexual y a quienes conozcan sobre algún caso de maltrato en su entorno mediante atención telefónica a nivel nacional. La Línea 100 cuenta con un equipo multidisciplinario de profesionales especializados en atender temas de violencia que, posteriormente serán derivados a los Centros de Emergencia Mujer (CEM), u otras Instituciones que atienden la problemática, realiza las siguientes acciones</a:t>
          </a:r>
        </a:p>
      </xdr:txBody>
    </xdr:sp>
    <xdr:clientData/>
  </xdr:twoCellAnchor>
  <xdr:twoCellAnchor>
    <xdr:from>
      <xdr:col>6</xdr:col>
      <xdr:colOff>211667</xdr:colOff>
      <xdr:row>5</xdr:row>
      <xdr:rowOff>0</xdr:rowOff>
    </xdr:from>
    <xdr:to>
      <xdr:col>13</xdr:col>
      <xdr:colOff>381000</xdr:colOff>
      <xdr:row>15</xdr:row>
      <xdr:rowOff>179916</xdr:rowOff>
    </xdr:to>
    <xdr:graphicFrame macro="">
      <xdr:nvGraphicFramePr>
        <xdr:cNvPr id="68" name="Gráfico 67">
          <a:extLst>
            <a:ext uri="{FF2B5EF4-FFF2-40B4-BE49-F238E27FC236}">
              <a16:creationId xmlns:a16="http://schemas.microsoft.com/office/drawing/2014/main" id="{210A3AF7-224D-40A7-9AE5-ED73771D20B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7</xdr:col>
      <xdr:colOff>555587</xdr:colOff>
      <xdr:row>136</xdr:row>
      <xdr:rowOff>116416</xdr:rowOff>
    </xdr:from>
    <xdr:to>
      <xdr:col>11</xdr:col>
      <xdr:colOff>243418</xdr:colOff>
      <xdr:row>145</xdr:row>
      <xdr:rowOff>8707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C693FF4A-0264-49A2-B604-BF0123BF49F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5307504" y="42968333"/>
          <a:ext cx="2693497" cy="1511541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0.11344</cdr:x>
      <cdr:y>0.28535</cdr:y>
    </cdr:from>
    <cdr:to>
      <cdr:x>0.11344</cdr:x>
      <cdr:y>0.28535</cdr:y>
    </cdr:to>
    <cdr:pic>
      <cdr:nvPicPr>
        <cdr:cNvPr id="7169" name="Picture 1" descr="MASCULINO1">
          <a:extLst xmlns:a="http://schemas.openxmlformats.org/drawingml/2006/main">
            <a:ext uri="{FF2B5EF4-FFF2-40B4-BE49-F238E27FC236}">
              <a16:creationId xmlns:a16="http://schemas.microsoft.com/office/drawing/2014/main" id="{C823CCEB-5E80-4E84-850F-B4500542898F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80039" y="840142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0.70754</cdr:x>
      <cdr:y>0.53263</cdr:y>
    </cdr:from>
    <cdr:to>
      <cdr:x>0.70754</cdr:x>
      <cdr:y>0.53263</cdr:y>
    </cdr:to>
    <cdr:pic>
      <cdr:nvPicPr>
        <cdr:cNvPr id="7170" name="Picture 2" descr="FEMENINO">
          <a:extLst xmlns:a="http://schemas.openxmlformats.org/drawingml/2006/main">
            <a:ext uri="{FF2B5EF4-FFF2-40B4-BE49-F238E27FC236}">
              <a16:creationId xmlns:a16="http://schemas.microsoft.com/office/drawing/2014/main" id="{BD618E5C-5305-4B3C-9B17-C4F284316DDE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2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2596168" y="1625875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BC7CA5-6C3B-42D9-9642-BA83E6453B30}">
  <sheetPr>
    <tabColor rgb="FF002060"/>
  </sheetPr>
  <dimension ref="B2:P179"/>
  <sheetViews>
    <sheetView showGridLines="0" tabSelected="1" view="pageBreakPreview" zoomScale="90" zoomScaleNormal="100" zoomScaleSheetLayoutView="90" workbookViewId="0">
      <pane ySplit="3" topLeftCell="A4" activePane="bottomLeft" state="frozen"/>
      <selection pane="bottomLeft" activeCell="S172" sqref="S172"/>
    </sheetView>
  </sheetViews>
  <sheetFormatPr baseColWidth="10" defaultColWidth="11.42578125" defaultRowHeight="15" x14ac:dyDescent="0.25"/>
  <cols>
    <col min="1" max="1" width="0.140625" style="9" customWidth="1"/>
    <col min="2" max="2" width="15.140625" style="9" customWidth="1"/>
    <col min="3" max="3" width="9.85546875" style="10" customWidth="1"/>
    <col min="4" max="4" width="10.7109375" style="10" customWidth="1"/>
    <col min="5" max="5" width="10.42578125" style="10" customWidth="1"/>
    <col min="6" max="6" width="12.42578125" style="10" customWidth="1"/>
    <col min="7" max="7" width="12.5703125" style="9" customWidth="1"/>
    <col min="8" max="8" width="9.85546875" style="9" customWidth="1"/>
    <col min="9" max="9" width="12.140625" style="9" customWidth="1"/>
    <col min="10" max="10" width="12.28515625" style="9" customWidth="1"/>
    <col min="11" max="11" width="10.85546875" style="9" customWidth="1"/>
    <col min="12" max="13" width="9.5703125" style="9" customWidth="1"/>
    <col min="14" max="14" width="9.7109375" style="9" customWidth="1"/>
    <col min="15" max="15" width="10.140625" style="9" customWidth="1"/>
    <col min="16" max="16" width="10" style="9" customWidth="1"/>
    <col min="17" max="17" width="1.85546875" style="9" customWidth="1"/>
    <col min="18" max="16384" width="11.42578125" style="9"/>
  </cols>
  <sheetData>
    <row r="2" spans="2:16" ht="35.25" customHeight="1" x14ac:dyDescent="0.25"/>
    <row r="3" spans="2:16" customFormat="1" ht="45.75" customHeight="1" x14ac:dyDescent="0.25"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</row>
    <row r="4" spans="2:16" customFormat="1" ht="60" customHeight="1" x14ac:dyDescent="0.25"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</row>
    <row r="5" spans="2:16" s="16" customFormat="1" ht="28.5" customHeight="1" x14ac:dyDescent="0.25">
      <c r="B5" s="13"/>
      <c r="C5" s="14"/>
      <c r="D5" s="14"/>
      <c r="E5" s="14"/>
      <c r="F5" s="14"/>
      <c r="G5" s="14"/>
      <c r="H5" s="14"/>
      <c r="I5" s="14"/>
      <c r="J5" s="14"/>
      <c r="K5" s="15"/>
      <c r="L5" s="15"/>
      <c r="M5" s="15"/>
      <c r="N5" s="15"/>
      <c r="O5" s="15"/>
      <c r="P5" s="15"/>
    </row>
    <row r="6" spans="2:16" s="16" customFormat="1" ht="15" customHeight="1" x14ac:dyDescent="0.2">
      <c r="B6" s="24"/>
      <c r="C6" s="45"/>
      <c r="D6" s="46" t="e">
        <f>#REF!+#REF!+#REF!+#REF!</f>
        <v>#REF!</v>
      </c>
      <c r="E6" s="46" t="e">
        <f>#REF!+#REF!</f>
        <v>#REF!</v>
      </c>
      <c r="F6" s="46" t="e">
        <f>#REF!</f>
        <v>#REF!</v>
      </c>
      <c r="G6" s="46" t="e">
        <f>#REF!</f>
        <v>#REF!</v>
      </c>
      <c r="H6" s="46"/>
      <c r="I6" s="114"/>
      <c r="J6" s="114"/>
      <c r="K6" s="114"/>
      <c r="L6" s="138"/>
      <c r="M6" s="30"/>
      <c r="N6" s="138"/>
      <c r="O6" s="43"/>
      <c r="P6" s="44"/>
    </row>
    <row r="7" spans="2:16" s="16" customFormat="1" ht="15" customHeight="1" x14ac:dyDescent="0.2">
      <c r="B7" s="24"/>
      <c r="C7" s="30"/>
      <c r="D7" s="30"/>
      <c r="E7" s="30"/>
      <c r="F7" s="30"/>
      <c r="G7" s="30"/>
      <c r="H7" s="30"/>
      <c r="I7" s="30"/>
      <c r="J7" s="30"/>
      <c r="K7" s="30"/>
      <c r="M7" s="30"/>
      <c r="O7" s="43"/>
      <c r="P7" s="44"/>
    </row>
    <row r="8" spans="2:16" s="16" customFormat="1" ht="26.25" customHeight="1" x14ac:dyDescent="0.2">
      <c r="C8" s="47"/>
      <c r="D8" s="47"/>
      <c r="E8" s="47"/>
      <c r="F8" s="47"/>
      <c r="N8" s="43"/>
      <c r="O8" s="44"/>
      <c r="P8" s="48"/>
    </row>
    <row r="9" spans="2:16" s="16" customFormat="1" ht="24" customHeight="1" x14ac:dyDescent="0.2">
      <c r="B9" s="33" t="s">
        <v>59</v>
      </c>
      <c r="C9" s="33"/>
      <c r="D9" s="33" t="s">
        <v>3</v>
      </c>
      <c r="E9" s="33" t="s">
        <v>11</v>
      </c>
      <c r="F9" s="40"/>
      <c r="N9" s="43"/>
      <c r="O9" s="44"/>
      <c r="P9" s="48"/>
    </row>
    <row r="10" spans="2:16" s="16" customFormat="1" ht="15" customHeight="1" x14ac:dyDescent="0.2">
      <c r="B10" s="98" t="s">
        <v>75</v>
      </c>
      <c r="C10" s="99"/>
      <c r="D10" s="100">
        <v>91525</v>
      </c>
      <c r="E10" s="101">
        <f t="shared" ref="E10:E15" si="0">+D10/$D$16</f>
        <v>0.48166489490469322</v>
      </c>
      <c r="O10" s="44"/>
      <c r="P10" s="48"/>
    </row>
    <row r="11" spans="2:16" s="16" customFormat="1" ht="15" customHeight="1" x14ac:dyDescent="0.25">
      <c r="B11" s="102" t="s">
        <v>60</v>
      </c>
      <c r="C11" s="103"/>
      <c r="D11" s="104">
        <v>23247</v>
      </c>
      <c r="E11" s="105">
        <f t="shared" si="0"/>
        <v>0.12234104137502763</v>
      </c>
      <c r="F11"/>
      <c r="G11" s="49"/>
      <c r="N11" s="43"/>
      <c r="O11" s="50"/>
      <c r="P11" s="48"/>
    </row>
    <row r="12" spans="2:16" s="16" customFormat="1" ht="15" customHeight="1" x14ac:dyDescent="0.25">
      <c r="B12" s="102" t="s">
        <v>61</v>
      </c>
      <c r="C12" s="103"/>
      <c r="D12" s="104">
        <v>24688</v>
      </c>
      <c r="E12" s="105">
        <f t="shared" si="0"/>
        <v>0.12992453346525065</v>
      </c>
      <c r="F12"/>
      <c r="G12" s="49"/>
      <c r="N12" s="43"/>
      <c r="O12" s="50"/>
      <c r="P12" s="48"/>
    </row>
    <row r="13" spans="2:16" s="16" customFormat="1" ht="15" customHeight="1" x14ac:dyDescent="0.25">
      <c r="B13" s="102" t="s">
        <v>62</v>
      </c>
      <c r="C13" s="103"/>
      <c r="D13" s="104">
        <v>30250</v>
      </c>
      <c r="E13" s="105">
        <f t="shared" si="0"/>
        <v>0.15919544464208654</v>
      </c>
      <c r="F13"/>
      <c r="G13" s="49"/>
      <c r="N13" s="43"/>
      <c r="O13" s="50"/>
      <c r="P13" s="48"/>
    </row>
    <row r="14" spans="2:16" s="16" customFormat="1" ht="15" customHeight="1" x14ac:dyDescent="0.25">
      <c r="B14" s="102" t="s">
        <v>63</v>
      </c>
      <c r="C14" s="103"/>
      <c r="D14" s="104">
        <v>19682</v>
      </c>
      <c r="E14" s="105">
        <f t="shared" si="0"/>
        <v>0.10357966087423297</v>
      </c>
      <c r="F14"/>
      <c r="G14" s="49"/>
      <c r="N14" s="43"/>
      <c r="O14" s="50"/>
      <c r="P14" s="48"/>
    </row>
    <row r="15" spans="2:16" s="16" customFormat="1" ht="15" customHeight="1" thickBot="1" x14ac:dyDescent="0.3">
      <c r="B15" s="106" t="s">
        <v>64</v>
      </c>
      <c r="C15" s="107"/>
      <c r="D15" s="108">
        <v>626</v>
      </c>
      <c r="E15" s="109">
        <f t="shared" si="0"/>
        <v>3.2944247387089644E-3</v>
      </c>
      <c r="F15"/>
      <c r="G15" s="49"/>
      <c r="N15" s="43"/>
      <c r="O15" s="50"/>
      <c r="P15" s="51"/>
    </row>
    <row r="16" spans="2:16" s="16" customFormat="1" ht="15" customHeight="1" x14ac:dyDescent="0.25">
      <c r="B16" s="149" t="s">
        <v>3</v>
      </c>
      <c r="C16" s="149"/>
      <c r="D16" s="37">
        <f>+SUM(D10:D15)</f>
        <v>190018</v>
      </c>
      <c r="E16" s="52">
        <v>1</v>
      </c>
      <c r="F16" s="53"/>
      <c r="G16" s="49"/>
      <c r="N16" s="43"/>
      <c r="O16" s="50"/>
    </row>
    <row r="17" spans="2:16" s="54" customFormat="1" ht="4.5" customHeight="1" x14ac:dyDescent="0.2">
      <c r="C17" s="55"/>
      <c r="D17" s="55"/>
      <c r="E17" s="55"/>
      <c r="F17" s="55"/>
    </row>
    <row r="18" spans="2:16" s="54" customFormat="1" ht="15.75" customHeight="1" x14ac:dyDescent="0.2">
      <c r="C18" s="55"/>
      <c r="D18" s="55"/>
      <c r="E18" s="55"/>
      <c r="F18" s="55"/>
    </row>
    <row r="19" spans="2:16" s="16" customFormat="1" ht="18" customHeight="1" x14ac:dyDescent="0.25">
      <c r="B19" s="56"/>
      <c r="C19" s="57"/>
      <c r="D19" s="57"/>
      <c r="E19" s="57"/>
      <c r="F19" s="57"/>
      <c r="G19" s="57"/>
      <c r="H19" s="57"/>
      <c r="I19" s="57"/>
      <c r="J19" s="57"/>
      <c r="K19" s="58"/>
      <c r="L19" s="58"/>
      <c r="M19" s="58"/>
      <c r="N19" s="58"/>
      <c r="O19" s="58"/>
      <c r="P19" s="58"/>
    </row>
    <row r="20" spans="2:16" s="16" customFormat="1" ht="8.25" customHeight="1" x14ac:dyDescent="0.2">
      <c r="B20" s="20"/>
      <c r="C20" s="11"/>
      <c r="D20" s="11"/>
      <c r="E20" s="11"/>
      <c r="F20" s="11"/>
      <c r="G20" s="20"/>
      <c r="H20" s="20"/>
      <c r="I20" s="20"/>
      <c r="J20" s="20"/>
      <c r="K20" s="20"/>
      <c r="L20" s="20"/>
      <c r="M20" s="20"/>
      <c r="N20" s="20"/>
      <c r="O20" s="20"/>
      <c r="P20" s="20"/>
    </row>
    <row r="21" spans="2:16" s="16" customFormat="1" ht="15.75" customHeight="1" x14ac:dyDescent="0.2">
      <c r="B21" s="20"/>
      <c r="C21" s="11"/>
      <c r="D21" s="11"/>
      <c r="E21" s="11"/>
      <c r="F21" s="11"/>
      <c r="G21" s="20"/>
      <c r="H21" s="20"/>
      <c r="I21" s="20"/>
      <c r="J21" s="20"/>
      <c r="K21" s="20"/>
      <c r="L21" s="20"/>
      <c r="M21" s="20"/>
      <c r="N21" s="20"/>
      <c r="O21" s="20"/>
      <c r="P21" s="20"/>
    </row>
    <row r="22" spans="2:16" s="16" customFormat="1" ht="33.75" customHeight="1" x14ac:dyDescent="0.2">
      <c r="B22" s="150"/>
      <c r="C22" s="150"/>
      <c r="D22" s="150"/>
      <c r="E22" s="150"/>
      <c r="F22" s="150"/>
      <c r="G22" s="21"/>
      <c r="H22" s="21"/>
      <c r="I22" s="32"/>
      <c r="J22" s="32"/>
    </row>
    <row r="23" spans="2:16" s="16" customFormat="1" ht="15" customHeight="1" x14ac:dyDescent="0.2">
      <c r="B23" s="33" t="s">
        <v>0</v>
      </c>
      <c r="C23" s="33" t="s">
        <v>3</v>
      </c>
      <c r="D23" s="33" t="s">
        <v>1</v>
      </c>
      <c r="E23" s="33" t="s">
        <v>2</v>
      </c>
      <c r="G23" s="34"/>
      <c r="H23" s="34"/>
    </row>
    <row r="24" spans="2:16" s="16" customFormat="1" ht="17.25" customHeight="1" x14ac:dyDescent="0.2">
      <c r="B24" s="92" t="s">
        <v>27</v>
      </c>
      <c r="C24" s="93">
        <f t="shared" ref="C24:C34" si="1">+D24+E24</f>
        <v>17688</v>
      </c>
      <c r="D24" s="94">
        <v>13847</v>
      </c>
      <c r="E24" s="95">
        <v>3841</v>
      </c>
      <c r="G24" s="35"/>
      <c r="H24" s="31"/>
    </row>
    <row r="25" spans="2:16" s="16" customFormat="1" ht="17.25" customHeight="1" x14ac:dyDescent="0.2">
      <c r="B25" s="90" t="s">
        <v>28</v>
      </c>
      <c r="C25" s="96">
        <f t="shared" si="1"/>
        <v>16351</v>
      </c>
      <c r="D25" s="97">
        <v>12790</v>
      </c>
      <c r="E25" s="91">
        <v>3561</v>
      </c>
      <c r="G25" s="35"/>
      <c r="H25" s="31"/>
    </row>
    <row r="26" spans="2:16" s="16" customFormat="1" ht="17.25" customHeight="1" x14ac:dyDescent="0.2">
      <c r="B26" s="90" t="s">
        <v>29</v>
      </c>
      <c r="C26" s="96">
        <f t="shared" si="1"/>
        <v>18028</v>
      </c>
      <c r="D26" s="97">
        <v>13960</v>
      </c>
      <c r="E26" s="91">
        <v>4068</v>
      </c>
      <c r="G26" s="35"/>
      <c r="H26" s="31"/>
    </row>
    <row r="27" spans="2:16" s="16" customFormat="1" ht="17.25" customHeight="1" x14ac:dyDescent="0.2">
      <c r="B27" s="90" t="s">
        <v>30</v>
      </c>
      <c r="C27" s="96">
        <f t="shared" si="1"/>
        <v>15437</v>
      </c>
      <c r="D27" s="97">
        <v>11867</v>
      </c>
      <c r="E27" s="91">
        <v>3570</v>
      </c>
      <c r="G27" s="35"/>
      <c r="H27" s="31"/>
    </row>
    <row r="28" spans="2:16" s="16" customFormat="1" ht="17.25" customHeight="1" x14ac:dyDescent="0.2">
      <c r="B28" s="90" t="s">
        <v>31</v>
      </c>
      <c r="C28" s="96">
        <f t="shared" si="1"/>
        <v>16661</v>
      </c>
      <c r="D28" s="97">
        <v>12916</v>
      </c>
      <c r="E28" s="91">
        <v>3745</v>
      </c>
      <c r="G28" s="35"/>
      <c r="H28" s="31"/>
    </row>
    <row r="29" spans="2:16" s="16" customFormat="1" ht="17.25" customHeight="1" x14ac:dyDescent="0.2">
      <c r="B29" s="90" t="s">
        <v>32</v>
      </c>
      <c r="C29" s="96">
        <f t="shared" si="1"/>
        <v>17284</v>
      </c>
      <c r="D29" s="91">
        <v>13436</v>
      </c>
      <c r="E29" s="97">
        <v>3848</v>
      </c>
      <c r="G29" s="35"/>
      <c r="H29" s="31"/>
    </row>
    <row r="30" spans="2:16" s="16" customFormat="1" ht="17.25" customHeight="1" x14ac:dyDescent="0.2">
      <c r="B30" s="90" t="s">
        <v>33</v>
      </c>
      <c r="C30" s="96">
        <f t="shared" si="1"/>
        <v>17638</v>
      </c>
      <c r="D30" s="91">
        <v>13834</v>
      </c>
      <c r="E30" s="97">
        <v>3804</v>
      </c>
      <c r="G30" s="35"/>
      <c r="H30" s="31"/>
    </row>
    <row r="31" spans="2:16" s="16" customFormat="1" ht="17.25" customHeight="1" x14ac:dyDescent="0.2">
      <c r="B31" s="90" t="s">
        <v>34</v>
      </c>
      <c r="C31" s="96">
        <f t="shared" si="1"/>
        <v>18010</v>
      </c>
      <c r="D31" s="91">
        <v>13841</v>
      </c>
      <c r="E31" s="97">
        <v>4169</v>
      </c>
      <c r="G31" s="35"/>
      <c r="H31" s="31"/>
      <c r="O31" s="39" t="s">
        <v>1</v>
      </c>
      <c r="P31" s="39" t="s">
        <v>2</v>
      </c>
    </row>
    <row r="32" spans="2:16" s="16" customFormat="1" ht="17.25" customHeight="1" x14ac:dyDescent="0.2">
      <c r="B32" s="90" t="s">
        <v>35</v>
      </c>
      <c r="C32" s="96">
        <f t="shared" si="1"/>
        <v>17434</v>
      </c>
      <c r="D32" s="91">
        <v>13370</v>
      </c>
      <c r="E32" s="97">
        <v>4064</v>
      </c>
      <c r="G32" s="35"/>
      <c r="H32" s="31"/>
      <c r="O32" s="151">
        <f>+D37</f>
        <v>0.77513182961614158</v>
      </c>
      <c r="P32" s="151">
        <f>+E37</f>
        <v>0.22486817038385837</v>
      </c>
    </row>
    <row r="33" spans="2:16" s="16" customFormat="1" ht="17.25" customHeight="1" x14ac:dyDescent="0.2">
      <c r="B33" s="90" t="s">
        <v>36</v>
      </c>
      <c r="C33" s="96">
        <f t="shared" si="1"/>
        <v>17442</v>
      </c>
      <c r="D33" s="91">
        <v>13525</v>
      </c>
      <c r="E33" s="97">
        <v>3917</v>
      </c>
      <c r="G33" s="35"/>
      <c r="H33" s="31"/>
      <c r="O33" s="151"/>
      <c r="P33" s="151"/>
    </row>
    <row r="34" spans="2:16" s="16" customFormat="1" ht="17.25" customHeight="1" thickBot="1" x14ac:dyDescent="0.25">
      <c r="B34" s="90" t="s">
        <v>37</v>
      </c>
      <c r="C34" s="96">
        <f t="shared" si="1"/>
        <v>18045</v>
      </c>
      <c r="D34" s="91">
        <v>13903</v>
      </c>
      <c r="E34" s="97">
        <v>4142</v>
      </c>
      <c r="G34" s="35"/>
      <c r="H34" s="31"/>
    </row>
    <row r="35" spans="2:16" s="16" customFormat="1" ht="17.25" hidden="1" customHeight="1" thickBot="1" x14ac:dyDescent="0.25">
      <c r="B35" s="110" t="s">
        <v>38</v>
      </c>
      <c r="C35" s="111"/>
      <c r="D35" s="112"/>
      <c r="E35" s="113"/>
    </row>
    <row r="36" spans="2:16" s="16" customFormat="1" ht="17.25" customHeight="1" x14ac:dyDescent="0.2">
      <c r="B36" s="83" t="s">
        <v>3</v>
      </c>
      <c r="C36" s="84">
        <f>+SUM(C24:C35)</f>
        <v>190018</v>
      </c>
      <c r="D36" s="84">
        <f>+SUM(D24:D35)</f>
        <v>147289</v>
      </c>
      <c r="E36" s="84">
        <f t="shared" ref="E36" si="2">+SUM(E24:E35)</f>
        <v>42729</v>
      </c>
      <c r="G36" s="59"/>
      <c r="H36" s="38"/>
      <c r="I36" s="38"/>
      <c r="J36" s="38"/>
      <c r="K36" s="38"/>
      <c r="L36" s="38"/>
    </row>
    <row r="37" spans="2:16" s="16" customFormat="1" ht="17.25" customHeight="1" x14ac:dyDescent="0.2">
      <c r="B37" s="81" t="s">
        <v>11</v>
      </c>
      <c r="C37" s="82">
        <v>1</v>
      </c>
      <c r="D37" s="27">
        <f>+D36/C36</f>
        <v>0.77513182961614158</v>
      </c>
      <c r="E37" s="27">
        <f>+E36/C36</f>
        <v>0.22486817038385837</v>
      </c>
      <c r="G37" s="34"/>
      <c r="H37" s="34"/>
      <c r="I37" s="34"/>
      <c r="J37" s="34"/>
      <c r="K37" s="34"/>
      <c r="L37" s="34"/>
    </row>
    <row r="38" spans="2:16" s="16" customFormat="1" ht="15" customHeight="1" x14ac:dyDescent="0.2">
      <c r="B38" s="24"/>
      <c r="C38" s="29"/>
      <c r="D38" s="29"/>
      <c r="E38" s="29"/>
      <c r="F38" s="138"/>
      <c r="G38" s="139"/>
      <c r="H38" s="139"/>
      <c r="I38" s="139"/>
      <c r="J38" s="139"/>
      <c r="K38" s="139"/>
      <c r="L38" s="34"/>
    </row>
    <row r="39" spans="2:16" s="16" customFormat="1" ht="26.25" customHeight="1" x14ac:dyDescent="0.2">
      <c r="B39" s="26"/>
      <c r="C39" s="25"/>
      <c r="D39" s="25"/>
      <c r="E39" s="25"/>
      <c r="F39" s="25"/>
      <c r="G39" s="25"/>
      <c r="H39" s="25"/>
      <c r="I39" s="25"/>
      <c r="J39" s="25"/>
      <c r="K39" s="35"/>
      <c r="L39" s="35"/>
    </row>
    <row r="40" spans="2:16" s="16" customFormat="1" ht="15" customHeight="1" x14ac:dyDescent="0.2">
      <c r="B40" s="40"/>
      <c r="C40" s="40"/>
      <c r="D40" s="40"/>
      <c r="E40" s="40"/>
      <c r="F40" s="40"/>
      <c r="G40" s="25"/>
      <c r="H40" s="25"/>
      <c r="I40" s="25"/>
      <c r="J40" s="25"/>
      <c r="K40" s="35"/>
      <c r="L40" s="35"/>
    </row>
    <row r="41" spans="2:16" s="16" customFormat="1" ht="24" customHeight="1" x14ac:dyDescent="0.2">
      <c r="B41" s="152" t="s">
        <v>0</v>
      </c>
      <c r="C41" s="152" t="s">
        <v>3</v>
      </c>
      <c r="D41" s="33" t="s">
        <v>41</v>
      </c>
      <c r="E41" s="33" t="s">
        <v>42</v>
      </c>
      <c r="F41" s="33" t="s">
        <v>4</v>
      </c>
      <c r="G41" s="33" t="s">
        <v>50</v>
      </c>
      <c r="H41" s="33" t="s">
        <v>43</v>
      </c>
      <c r="I41" s="33" t="s">
        <v>44</v>
      </c>
      <c r="J41" s="33" t="s">
        <v>51</v>
      </c>
      <c r="K41" s="152" t="s">
        <v>45</v>
      </c>
      <c r="L41" s="34"/>
    </row>
    <row r="42" spans="2:16" s="16" customFormat="1" ht="12" customHeight="1" x14ac:dyDescent="0.2">
      <c r="B42" s="152"/>
      <c r="C42" s="152"/>
      <c r="D42" s="41" t="s">
        <v>52</v>
      </c>
      <c r="E42" s="41" t="s">
        <v>53</v>
      </c>
      <c r="F42" s="41" t="s">
        <v>54</v>
      </c>
      <c r="G42" s="41" t="s">
        <v>55</v>
      </c>
      <c r="H42" s="41" t="s">
        <v>56</v>
      </c>
      <c r="I42" s="41" t="s">
        <v>57</v>
      </c>
      <c r="J42" s="41" t="s">
        <v>58</v>
      </c>
      <c r="K42" s="152"/>
      <c r="L42" s="34"/>
    </row>
    <row r="43" spans="2:16" s="16" customFormat="1" ht="18" customHeight="1" x14ac:dyDescent="0.2">
      <c r="B43" s="92" t="s">
        <v>27</v>
      </c>
      <c r="C43" s="93">
        <f t="shared" ref="C43:C54" si="3">SUM(D43:K43)</f>
        <v>17688</v>
      </c>
      <c r="D43" s="94">
        <v>1483</v>
      </c>
      <c r="E43" s="95">
        <v>1685</v>
      </c>
      <c r="F43" s="95">
        <v>979</v>
      </c>
      <c r="G43" s="95">
        <v>977</v>
      </c>
      <c r="H43" s="95">
        <v>3289</v>
      </c>
      <c r="I43" s="95">
        <v>7314</v>
      </c>
      <c r="J43" s="95">
        <v>1440</v>
      </c>
      <c r="K43" s="95">
        <v>521</v>
      </c>
      <c r="L43" s="35"/>
    </row>
    <row r="44" spans="2:16" s="16" customFormat="1" ht="18" customHeight="1" x14ac:dyDescent="0.2">
      <c r="B44" s="90" t="s">
        <v>28</v>
      </c>
      <c r="C44" s="96">
        <f t="shared" si="3"/>
        <v>16351</v>
      </c>
      <c r="D44" s="97">
        <v>1278</v>
      </c>
      <c r="E44" s="91">
        <v>1597</v>
      </c>
      <c r="F44" s="91">
        <v>830</v>
      </c>
      <c r="G44" s="91">
        <v>826</v>
      </c>
      <c r="H44" s="91">
        <v>2835</v>
      </c>
      <c r="I44" s="91">
        <v>7064</v>
      </c>
      <c r="J44" s="91">
        <v>1382</v>
      </c>
      <c r="K44" s="91">
        <v>539</v>
      </c>
      <c r="L44" s="35"/>
    </row>
    <row r="45" spans="2:16" s="16" customFormat="1" ht="18" customHeight="1" x14ac:dyDescent="0.2">
      <c r="B45" s="90" t="s">
        <v>29</v>
      </c>
      <c r="C45" s="96">
        <f t="shared" si="3"/>
        <v>18028</v>
      </c>
      <c r="D45" s="97">
        <v>1573</v>
      </c>
      <c r="E45" s="91">
        <v>2098</v>
      </c>
      <c r="F45" s="91">
        <v>1056</v>
      </c>
      <c r="G45" s="91">
        <v>1018</v>
      </c>
      <c r="H45" s="91">
        <v>3184</v>
      </c>
      <c r="I45" s="91">
        <v>7126</v>
      </c>
      <c r="J45" s="91">
        <v>1505</v>
      </c>
      <c r="K45" s="91">
        <v>468</v>
      </c>
      <c r="L45" s="35"/>
    </row>
    <row r="46" spans="2:16" s="16" customFormat="1" ht="18" customHeight="1" x14ac:dyDescent="0.2">
      <c r="B46" s="90" t="s">
        <v>30</v>
      </c>
      <c r="C46" s="96">
        <f t="shared" si="3"/>
        <v>15437</v>
      </c>
      <c r="D46" s="97">
        <v>1292</v>
      </c>
      <c r="E46" s="91">
        <v>1805</v>
      </c>
      <c r="F46" s="91">
        <v>903</v>
      </c>
      <c r="G46" s="91">
        <v>876</v>
      </c>
      <c r="H46" s="91">
        <v>2754</v>
      </c>
      <c r="I46" s="91">
        <v>6109</v>
      </c>
      <c r="J46" s="91">
        <v>1271</v>
      </c>
      <c r="K46" s="91">
        <v>427</v>
      </c>
      <c r="L46" s="35"/>
    </row>
    <row r="47" spans="2:16" s="16" customFormat="1" ht="18" customHeight="1" x14ac:dyDescent="0.2">
      <c r="B47" s="90" t="s">
        <v>31</v>
      </c>
      <c r="C47" s="96">
        <f t="shared" si="3"/>
        <v>16661</v>
      </c>
      <c r="D47" s="97">
        <v>1464</v>
      </c>
      <c r="E47" s="91">
        <v>1856</v>
      </c>
      <c r="F47" s="91">
        <v>1055</v>
      </c>
      <c r="G47" s="91">
        <v>910</v>
      </c>
      <c r="H47" s="91">
        <v>3000</v>
      </c>
      <c r="I47" s="91">
        <v>6503</v>
      </c>
      <c r="J47" s="91">
        <v>1322</v>
      </c>
      <c r="K47" s="91">
        <v>551</v>
      </c>
      <c r="L47" s="35"/>
    </row>
    <row r="48" spans="2:16" s="16" customFormat="1" ht="18" customHeight="1" x14ac:dyDescent="0.2">
      <c r="B48" s="90" t="s">
        <v>32</v>
      </c>
      <c r="C48" s="96">
        <f t="shared" si="3"/>
        <v>17284</v>
      </c>
      <c r="D48" s="97">
        <v>1534</v>
      </c>
      <c r="E48" s="91">
        <v>1990</v>
      </c>
      <c r="F48" s="91">
        <v>1078</v>
      </c>
      <c r="G48" s="91">
        <v>1035</v>
      </c>
      <c r="H48" s="91">
        <v>3110</v>
      </c>
      <c r="I48" s="91">
        <v>6612</v>
      </c>
      <c r="J48" s="91">
        <v>1309</v>
      </c>
      <c r="K48" s="91">
        <v>616</v>
      </c>
      <c r="L48" s="35"/>
    </row>
    <row r="49" spans="2:16" s="16" customFormat="1" ht="18" customHeight="1" x14ac:dyDescent="0.2">
      <c r="B49" s="90" t="s">
        <v>33</v>
      </c>
      <c r="C49" s="96">
        <f t="shared" si="3"/>
        <v>17638</v>
      </c>
      <c r="D49" s="97">
        <v>1371</v>
      </c>
      <c r="E49" s="91">
        <v>1950</v>
      </c>
      <c r="F49" s="91">
        <v>1140</v>
      </c>
      <c r="G49" s="91">
        <v>1030</v>
      </c>
      <c r="H49" s="91">
        <v>3085</v>
      </c>
      <c r="I49" s="91">
        <v>7059</v>
      </c>
      <c r="J49" s="91">
        <v>1308</v>
      </c>
      <c r="K49" s="91">
        <v>695</v>
      </c>
      <c r="L49" s="35"/>
    </row>
    <row r="50" spans="2:16" s="16" customFormat="1" ht="18" customHeight="1" x14ac:dyDescent="0.2">
      <c r="B50" s="90" t="s">
        <v>34</v>
      </c>
      <c r="C50" s="96">
        <f t="shared" si="3"/>
        <v>18010</v>
      </c>
      <c r="D50" s="97">
        <v>1482</v>
      </c>
      <c r="E50" s="91">
        <v>2087</v>
      </c>
      <c r="F50" s="91">
        <v>1217</v>
      </c>
      <c r="G50" s="91">
        <v>1002</v>
      </c>
      <c r="H50" s="91">
        <v>3208</v>
      </c>
      <c r="I50" s="91">
        <v>7050</v>
      </c>
      <c r="J50" s="91">
        <v>1427</v>
      </c>
      <c r="K50" s="91">
        <v>537</v>
      </c>
      <c r="L50" s="35"/>
    </row>
    <row r="51" spans="2:16" s="16" customFormat="1" ht="18" customHeight="1" x14ac:dyDescent="0.2">
      <c r="B51" s="90" t="s">
        <v>35</v>
      </c>
      <c r="C51" s="96">
        <f t="shared" si="3"/>
        <v>17434</v>
      </c>
      <c r="D51" s="97">
        <v>1586</v>
      </c>
      <c r="E51" s="91">
        <v>2024</v>
      </c>
      <c r="F51" s="91">
        <v>1241</v>
      </c>
      <c r="G51" s="91">
        <v>1021</v>
      </c>
      <c r="H51" s="91">
        <v>2961</v>
      </c>
      <c r="I51" s="91">
        <v>6708</v>
      </c>
      <c r="J51" s="91">
        <v>1371</v>
      </c>
      <c r="K51" s="91">
        <v>522</v>
      </c>
      <c r="L51" s="35"/>
    </row>
    <row r="52" spans="2:16" s="16" customFormat="1" ht="18" customHeight="1" x14ac:dyDescent="0.2">
      <c r="B52" s="90" t="s">
        <v>36</v>
      </c>
      <c r="C52" s="96">
        <f t="shared" si="3"/>
        <v>17442</v>
      </c>
      <c r="D52" s="97">
        <v>1396</v>
      </c>
      <c r="E52" s="91">
        <v>1955</v>
      </c>
      <c r="F52" s="91">
        <v>1166</v>
      </c>
      <c r="G52" s="91">
        <v>1008</v>
      </c>
      <c r="H52" s="91">
        <v>3094</v>
      </c>
      <c r="I52" s="91">
        <v>6651</v>
      </c>
      <c r="J52" s="91">
        <v>1436</v>
      </c>
      <c r="K52" s="91">
        <v>736</v>
      </c>
      <c r="L52" s="35"/>
    </row>
    <row r="53" spans="2:16" s="16" customFormat="1" ht="18" customHeight="1" thickBot="1" x14ac:dyDescent="0.25">
      <c r="B53" s="90" t="s">
        <v>37</v>
      </c>
      <c r="C53" s="96">
        <f t="shared" si="3"/>
        <v>18045</v>
      </c>
      <c r="D53" s="97">
        <v>1609</v>
      </c>
      <c r="E53" s="91">
        <v>2267</v>
      </c>
      <c r="F53" s="91">
        <v>1284</v>
      </c>
      <c r="G53" s="91">
        <v>980</v>
      </c>
      <c r="H53" s="91">
        <v>2958</v>
      </c>
      <c r="I53" s="91">
        <v>6938</v>
      </c>
      <c r="J53" s="91">
        <v>1372</v>
      </c>
      <c r="K53" s="91">
        <v>637</v>
      </c>
      <c r="L53" s="35"/>
    </row>
    <row r="54" spans="2:16" s="16" customFormat="1" ht="18" hidden="1" customHeight="1" thickBot="1" x14ac:dyDescent="0.25">
      <c r="B54" s="115" t="s">
        <v>38</v>
      </c>
      <c r="C54" s="96">
        <f t="shared" si="3"/>
        <v>0</v>
      </c>
      <c r="D54" s="112"/>
      <c r="E54" s="113"/>
      <c r="F54" s="113"/>
      <c r="G54" s="113"/>
      <c r="H54" s="113"/>
      <c r="I54" s="113"/>
      <c r="J54" s="113"/>
      <c r="K54" s="113"/>
      <c r="L54" s="35"/>
    </row>
    <row r="55" spans="2:16" s="16" customFormat="1" ht="18" customHeight="1" x14ac:dyDescent="0.2">
      <c r="B55" s="83" t="s">
        <v>3</v>
      </c>
      <c r="C55" s="84">
        <f>+SUM(C43:C54)</f>
        <v>190018</v>
      </c>
      <c r="D55" s="84">
        <f>+SUM(D43:D54)</f>
        <v>16068</v>
      </c>
      <c r="E55" s="84">
        <f t="shared" ref="E55:K55" si="4">+SUM(E43:E54)</f>
        <v>21314</v>
      </c>
      <c r="F55" s="84">
        <f t="shared" si="4"/>
        <v>11949</v>
      </c>
      <c r="G55" s="84">
        <f t="shared" si="4"/>
        <v>10683</v>
      </c>
      <c r="H55" s="84">
        <f t="shared" si="4"/>
        <v>33478</v>
      </c>
      <c r="I55" s="84">
        <f t="shared" si="4"/>
        <v>75134</v>
      </c>
      <c r="J55" s="84">
        <f t="shared" si="4"/>
        <v>15143</v>
      </c>
      <c r="K55" s="84">
        <f t="shared" si="4"/>
        <v>6249</v>
      </c>
      <c r="L55" s="42"/>
      <c r="N55" s="43"/>
      <c r="O55" s="44"/>
      <c r="P55" s="48"/>
    </row>
    <row r="56" spans="2:16" s="16" customFormat="1" ht="18" customHeight="1" x14ac:dyDescent="0.2">
      <c r="B56" s="81" t="s">
        <v>11</v>
      </c>
      <c r="C56" s="82">
        <f t="shared" ref="C56:K56" si="5">+C55/$C$55</f>
        <v>1</v>
      </c>
      <c r="D56" s="27">
        <f t="shared" si="5"/>
        <v>8.4560410066414765E-2</v>
      </c>
      <c r="E56" s="27">
        <f t="shared" si="5"/>
        <v>0.11216832089591512</v>
      </c>
      <c r="F56" s="27">
        <f t="shared" si="5"/>
        <v>6.2883516298455941E-2</v>
      </c>
      <c r="G56" s="27">
        <f t="shared" si="5"/>
        <v>5.6220989590459854E-2</v>
      </c>
      <c r="H56" s="27">
        <f t="shared" si="5"/>
        <v>0.17618330894967846</v>
      </c>
      <c r="I56" s="27">
        <f t="shared" si="5"/>
        <v>0.39540464587565388</v>
      </c>
      <c r="J56" s="27">
        <f t="shared" si="5"/>
        <v>7.9692450188929467E-2</v>
      </c>
      <c r="K56" s="27">
        <f t="shared" si="5"/>
        <v>3.2886358134492519E-2</v>
      </c>
      <c r="L56" s="30"/>
      <c r="N56" s="43"/>
      <c r="O56" s="44"/>
      <c r="P56" s="48"/>
    </row>
    <row r="57" spans="2:16" s="16" customFormat="1" ht="15" customHeight="1" x14ac:dyDescent="0.2">
      <c r="B57" s="24"/>
      <c r="C57" s="145"/>
      <c r="D57" s="45" t="s">
        <v>74</v>
      </c>
      <c r="E57" s="45" t="s">
        <v>44</v>
      </c>
      <c r="F57" s="45" t="s">
        <v>73</v>
      </c>
      <c r="G57" s="45" t="s">
        <v>45</v>
      </c>
      <c r="H57" s="45"/>
      <c r="I57" s="45"/>
      <c r="J57" s="30"/>
      <c r="K57" s="30"/>
      <c r="L57" s="30"/>
      <c r="M57" s="138"/>
      <c r="N57" s="43"/>
      <c r="O57" s="44"/>
      <c r="P57" s="48"/>
    </row>
    <row r="58" spans="2:16" s="16" customFormat="1" ht="15" customHeight="1" x14ac:dyDescent="0.2">
      <c r="B58" s="24"/>
      <c r="C58" s="145"/>
      <c r="D58" s="46">
        <f>SUM(D55:G55)</f>
        <v>60014</v>
      </c>
      <c r="E58" s="46">
        <f>H55+I55</f>
        <v>108612</v>
      </c>
      <c r="F58" s="46">
        <f>J55</f>
        <v>15143</v>
      </c>
      <c r="G58" s="46">
        <f>K55</f>
        <v>6249</v>
      </c>
      <c r="H58" s="46"/>
      <c r="I58" s="46"/>
      <c r="J58" s="114"/>
      <c r="K58" s="114"/>
      <c r="L58" s="30"/>
      <c r="M58" s="138"/>
      <c r="N58" s="43"/>
      <c r="O58" s="44"/>
      <c r="P58" s="48"/>
    </row>
    <row r="59" spans="2:16" s="16" customFormat="1" ht="15" customHeight="1" x14ac:dyDescent="0.2">
      <c r="B59" s="24"/>
      <c r="C59" s="60"/>
      <c r="D59" s="60"/>
      <c r="E59" s="31"/>
      <c r="F59" s="31"/>
      <c r="G59" s="31"/>
      <c r="H59" s="31"/>
      <c r="I59" s="138"/>
      <c r="J59" s="138"/>
      <c r="K59" s="138"/>
      <c r="L59" s="138"/>
      <c r="M59" s="138"/>
      <c r="N59" s="138"/>
      <c r="O59" s="138"/>
      <c r="P59" s="138"/>
    </row>
    <row r="60" spans="2:16" s="16" customFormat="1" ht="21" customHeight="1" x14ac:dyDescent="0.2">
      <c r="B60" s="40"/>
      <c r="C60" s="60"/>
      <c r="D60" s="60"/>
      <c r="E60" s="31"/>
      <c r="F60" s="31"/>
      <c r="G60" s="31"/>
      <c r="H60" s="31"/>
    </row>
    <row r="61" spans="2:16" s="16" customFormat="1" ht="25.5" customHeight="1" x14ac:dyDescent="0.2">
      <c r="B61" s="33" t="s">
        <v>0</v>
      </c>
      <c r="C61" s="33" t="s">
        <v>3</v>
      </c>
      <c r="D61" s="22" t="s">
        <v>11</v>
      </c>
      <c r="E61" s="33" t="s">
        <v>65</v>
      </c>
      <c r="F61" s="33" t="s">
        <v>47</v>
      </c>
      <c r="G61" s="33" t="s">
        <v>48</v>
      </c>
      <c r="H61" s="33" t="s">
        <v>46</v>
      </c>
      <c r="I61" s="33" t="s">
        <v>66</v>
      </c>
      <c r="J61" s="34"/>
      <c r="K61" s="34"/>
      <c r="L61" s="34"/>
      <c r="M61" s="34"/>
      <c r="N61" s="34"/>
      <c r="O61" s="34"/>
      <c r="P61" s="34"/>
    </row>
    <row r="62" spans="2:16" s="16" customFormat="1" ht="18" customHeight="1" x14ac:dyDescent="0.2">
      <c r="B62" s="116" t="s">
        <v>27</v>
      </c>
      <c r="C62" s="117">
        <f t="shared" ref="C62:C73" si="6">+SUM(E62:P62)</f>
        <v>17688</v>
      </c>
      <c r="D62" s="118">
        <f>C62/$C$74</f>
        <v>9.3085918176172788E-2</v>
      </c>
      <c r="E62" s="94">
        <v>4745</v>
      </c>
      <c r="F62" s="95">
        <v>4658</v>
      </c>
      <c r="G62" s="95">
        <v>972</v>
      </c>
      <c r="H62" s="95">
        <v>56</v>
      </c>
      <c r="I62" s="95">
        <v>7257</v>
      </c>
      <c r="J62" s="25"/>
      <c r="K62" s="25"/>
      <c r="L62" s="25"/>
      <c r="M62" s="47"/>
      <c r="N62" s="47"/>
      <c r="O62" s="47"/>
      <c r="P62" s="47"/>
    </row>
    <row r="63" spans="2:16" s="16" customFormat="1" ht="18" customHeight="1" x14ac:dyDescent="0.2">
      <c r="B63" s="119" t="s">
        <v>28</v>
      </c>
      <c r="C63" s="120">
        <f t="shared" si="6"/>
        <v>16351</v>
      </c>
      <c r="D63" s="121">
        <f t="shared" ref="D63:D73" si="7">C63/$C$74</f>
        <v>8.6049742655958911E-2</v>
      </c>
      <c r="E63" s="97">
        <v>4323</v>
      </c>
      <c r="F63" s="91">
        <v>4214</v>
      </c>
      <c r="G63" s="91">
        <v>838</v>
      </c>
      <c r="H63" s="91">
        <v>44</v>
      </c>
      <c r="I63" s="91">
        <v>6932</v>
      </c>
      <c r="J63" s="25"/>
      <c r="K63" s="25"/>
      <c r="L63" s="25"/>
      <c r="M63" s="47"/>
      <c r="N63" s="47"/>
      <c r="O63" s="47"/>
      <c r="P63" s="47"/>
    </row>
    <row r="64" spans="2:16" s="16" customFormat="1" ht="18" customHeight="1" x14ac:dyDescent="0.2">
      <c r="B64" s="119" t="s">
        <v>29</v>
      </c>
      <c r="C64" s="120">
        <f t="shared" si="6"/>
        <v>18028</v>
      </c>
      <c r="D64" s="121">
        <f t="shared" si="7"/>
        <v>9.4875222347356569E-2</v>
      </c>
      <c r="E64" s="97">
        <v>5104</v>
      </c>
      <c r="F64" s="91">
        <v>5062</v>
      </c>
      <c r="G64" s="91">
        <v>1146</v>
      </c>
      <c r="H64" s="91">
        <v>76</v>
      </c>
      <c r="I64" s="91">
        <v>6640</v>
      </c>
      <c r="J64" s="25"/>
      <c r="K64" s="25"/>
      <c r="L64" s="25"/>
      <c r="M64" s="47"/>
      <c r="N64" s="47"/>
      <c r="O64" s="47"/>
      <c r="P64" s="47"/>
    </row>
    <row r="65" spans="2:16" s="16" customFormat="1" ht="18" customHeight="1" x14ac:dyDescent="0.2">
      <c r="B65" s="119" t="s">
        <v>30</v>
      </c>
      <c r="C65" s="120">
        <f t="shared" si="6"/>
        <v>15437</v>
      </c>
      <c r="D65" s="121">
        <f t="shared" si="7"/>
        <v>8.1239672031070742E-2</v>
      </c>
      <c r="E65" s="97">
        <v>4252</v>
      </c>
      <c r="F65" s="91">
        <v>4327</v>
      </c>
      <c r="G65" s="91">
        <v>996</v>
      </c>
      <c r="H65" s="91">
        <v>59</v>
      </c>
      <c r="I65" s="91">
        <v>5803</v>
      </c>
      <c r="J65" s="25"/>
      <c r="K65" s="25"/>
      <c r="L65" s="25"/>
      <c r="M65" s="47"/>
      <c r="N65" s="47"/>
      <c r="O65" s="47"/>
      <c r="P65" s="47"/>
    </row>
    <row r="66" spans="2:16" s="16" customFormat="1" ht="18" customHeight="1" x14ac:dyDescent="0.2">
      <c r="B66" s="119" t="s">
        <v>31</v>
      </c>
      <c r="C66" s="120">
        <f t="shared" si="6"/>
        <v>16661</v>
      </c>
      <c r="D66" s="121">
        <f t="shared" si="7"/>
        <v>8.7681167047332365E-2</v>
      </c>
      <c r="E66" s="97">
        <v>4473</v>
      </c>
      <c r="F66" s="91">
        <v>4713</v>
      </c>
      <c r="G66" s="91">
        <v>1048</v>
      </c>
      <c r="H66" s="91">
        <v>47</v>
      </c>
      <c r="I66" s="91">
        <v>6380</v>
      </c>
      <c r="J66" s="25"/>
      <c r="K66" s="25"/>
      <c r="L66" s="25"/>
      <c r="M66" s="47"/>
      <c r="N66" s="47"/>
      <c r="O66" s="47"/>
      <c r="P66" s="47"/>
    </row>
    <row r="67" spans="2:16" s="16" customFormat="1" ht="18" customHeight="1" x14ac:dyDescent="0.2">
      <c r="B67" s="119" t="s">
        <v>32</v>
      </c>
      <c r="C67" s="120">
        <f t="shared" si="6"/>
        <v>17284</v>
      </c>
      <c r="D67" s="121">
        <f t="shared" si="7"/>
        <v>9.0959803808060291E-2</v>
      </c>
      <c r="E67" s="97">
        <v>4387</v>
      </c>
      <c r="F67" s="91">
        <v>4909</v>
      </c>
      <c r="G67" s="91">
        <v>1081</v>
      </c>
      <c r="H67" s="91">
        <v>41</v>
      </c>
      <c r="I67" s="91">
        <v>6866</v>
      </c>
      <c r="J67" s="25"/>
      <c r="K67" s="25"/>
      <c r="L67" s="25"/>
      <c r="M67" s="47"/>
      <c r="N67" s="47"/>
      <c r="O67" s="47"/>
      <c r="P67" s="47"/>
    </row>
    <row r="68" spans="2:16" s="16" customFormat="1" ht="18" customHeight="1" x14ac:dyDescent="0.2">
      <c r="B68" s="119" t="s">
        <v>33</v>
      </c>
      <c r="C68" s="120">
        <f t="shared" si="6"/>
        <v>17638</v>
      </c>
      <c r="D68" s="121">
        <f t="shared" si="7"/>
        <v>9.2822785209822234E-2</v>
      </c>
      <c r="E68" s="97">
        <v>4672</v>
      </c>
      <c r="F68" s="91">
        <v>4763</v>
      </c>
      <c r="G68" s="91">
        <v>1041</v>
      </c>
      <c r="H68" s="91">
        <v>52</v>
      </c>
      <c r="I68" s="91">
        <v>7110</v>
      </c>
      <c r="J68" s="25"/>
      <c r="K68" s="25"/>
      <c r="L68" s="25"/>
      <c r="M68" s="47"/>
      <c r="N68" s="47"/>
      <c r="O68" s="47"/>
      <c r="P68" s="47"/>
    </row>
    <row r="69" spans="2:16" s="16" customFormat="1" ht="18" customHeight="1" x14ac:dyDescent="0.2">
      <c r="B69" s="119" t="s">
        <v>34</v>
      </c>
      <c r="C69" s="120">
        <f t="shared" si="6"/>
        <v>18010</v>
      </c>
      <c r="D69" s="121">
        <f t="shared" si="7"/>
        <v>9.4780494479470359E-2</v>
      </c>
      <c r="E69" s="97">
        <v>4766</v>
      </c>
      <c r="F69" s="91">
        <v>4675</v>
      </c>
      <c r="G69" s="91">
        <v>1154</v>
      </c>
      <c r="H69" s="91">
        <v>46</v>
      </c>
      <c r="I69" s="91">
        <v>7369</v>
      </c>
      <c r="J69" s="25"/>
      <c r="K69" s="25"/>
      <c r="L69" s="25"/>
      <c r="M69" s="47"/>
      <c r="N69" s="47"/>
      <c r="O69" s="47"/>
      <c r="P69" s="47"/>
    </row>
    <row r="70" spans="2:16" s="16" customFormat="1" ht="18" customHeight="1" x14ac:dyDescent="0.2">
      <c r="B70" s="119" t="s">
        <v>35</v>
      </c>
      <c r="C70" s="120">
        <f t="shared" si="6"/>
        <v>17434</v>
      </c>
      <c r="D70" s="121">
        <f t="shared" si="7"/>
        <v>9.1749202707111954E-2</v>
      </c>
      <c r="E70" s="97">
        <v>4513</v>
      </c>
      <c r="F70" s="91">
        <v>4697</v>
      </c>
      <c r="G70" s="91">
        <v>1205</v>
      </c>
      <c r="H70" s="91">
        <v>48</v>
      </c>
      <c r="I70" s="91">
        <v>6971</v>
      </c>
      <c r="J70" s="25"/>
      <c r="K70" s="25"/>
      <c r="L70" s="25"/>
      <c r="M70" s="47"/>
      <c r="N70" s="47"/>
      <c r="O70" s="47"/>
      <c r="P70" s="47"/>
    </row>
    <row r="71" spans="2:16" s="16" customFormat="1" ht="18" customHeight="1" x14ac:dyDescent="0.2">
      <c r="B71" s="119" t="s">
        <v>36</v>
      </c>
      <c r="C71" s="120">
        <f t="shared" si="6"/>
        <v>17442</v>
      </c>
      <c r="D71" s="121">
        <f t="shared" si="7"/>
        <v>9.1791303981728051E-2</v>
      </c>
      <c r="E71" s="97">
        <v>4594</v>
      </c>
      <c r="F71" s="91">
        <v>4719</v>
      </c>
      <c r="G71" s="91">
        <v>1055</v>
      </c>
      <c r="H71" s="91">
        <v>44</v>
      </c>
      <c r="I71" s="91">
        <v>7030</v>
      </c>
      <c r="J71" s="25"/>
      <c r="K71" s="25"/>
      <c r="L71" s="25"/>
      <c r="M71" s="47"/>
      <c r="N71" s="47"/>
      <c r="O71" s="47"/>
      <c r="P71" s="47"/>
    </row>
    <row r="72" spans="2:16" s="16" customFormat="1" ht="18" customHeight="1" thickBot="1" x14ac:dyDescent="0.25">
      <c r="B72" s="119" t="s">
        <v>37</v>
      </c>
      <c r="C72" s="120">
        <f t="shared" si="6"/>
        <v>18045</v>
      </c>
      <c r="D72" s="121">
        <f t="shared" si="7"/>
        <v>9.496468755591575E-2</v>
      </c>
      <c r="E72" s="97">
        <v>4921</v>
      </c>
      <c r="F72" s="91">
        <v>5168</v>
      </c>
      <c r="G72" s="91">
        <v>1168</v>
      </c>
      <c r="H72" s="91">
        <v>55</v>
      </c>
      <c r="I72" s="91">
        <v>6733</v>
      </c>
      <c r="J72" s="25"/>
      <c r="K72" s="25"/>
      <c r="L72" s="25"/>
      <c r="M72" s="47"/>
      <c r="N72" s="47"/>
      <c r="O72" s="47"/>
      <c r="P72" s="47"/>
    </row>
    <row r="73" spans="2:16" s="16" customFormat="1" ht="18" hidden="1" customHeight="1" thickBot="1" x14ac:dyDescent="0.25">
      <c r="B73" s="122" t="s">
        <v>38</v>
      </c>
      <c r="C73" s="123">
        <f t="shared" si="6"/>
        <v>0</v>
      </c>
      <c r="D73" s="124">
        <f t="shared" si="7"/>
        <v>0</v>
      </c>
      <c r="E73" s="112"/>
      <c r="F73" s="113"/>
      <c r="G73" s="113"/>
      <c r="H73" s="113"/>
      <c r="I73" s="113"/>
      <c r="J73" s="25"/>
      <c r="K73" s="25"/>
      <c r="L73" s="25"/>
      <c r="M73" s="47"/>
      <c r="N73" s="47"/>
      <c r="O73" s="47"/>
      <c r="P73" s="47"/>
    </row>
    <row r="74" spans="2:16" s="16" customFormat="1" ht="15" customHeight="1" x14ac:dyDescent="0.2">
      <c r="B74" s="83" t="s">
        <v>3</v>
      </c>
      <c r="C74" s="84">
        <f>SUM(C62:C73)</f>
        <v>190018</v>
      </c>
      <c r="D74" s="85">
        <v>1</v>
      </c>
      <c r="E74" s="84">
        <f t="shared" ref="E74:I74" si="8">SUM(E62:E73)</f>
        <v>50750</v>
      </c>
      <c r="F74" s="84">
        <f t="shared" si="8"/>
        <v>51905</v>
      </c>
      <c r="G74" s="84">
        <f t="shared" si="8"/>
        <v>11704</v>
      </c>
      <c r="H74" s="84">
        <f t="shared" si="8"/>
        <v>568</v>
      </c>
      <c r="I74" s="84">
        <f t="shared" si="8"/>
        <v>75091</v>
      </c>
      <c r="J74" s="42"/>
      <c r="K74" s="42"/>
      <c r="L74" s="42"/>
      <c r="M74" s="42"/>
      <c r="N74" s="42"/>
      <c r="O74" s="42"/>
      <c r="P74" s="42"/>
    </row>
    <row r="75" spans="2:16" s="16" customFormat="1" ht="14.25" customHeight="1" x14ac:dyDescent="0.2">
      <c r="B75" s="89" t="s">
        <v>72</v>
      </c>
      <c r="C75" s="23"/>
      <c r="D75" s="23"/>
      <c r="E75" s="23"/>
      <c r="F75" s="88"/>
      <c r="G75" s="20"/>
      <c r="H75" s="20"/>
      <c r="I75" s="20"/>
      <c r="J75" s="20"/>
      <c r="K75" s="20"/>
      <c r="L75" s="20"/>
      <c r="M75" s="20"/>
      <c r="N75" s="20"/>
      <c r="O75" s="20"/>
      <c r="P75" s="20"/>
    </row>
    <row r="76" spans="2:16" s="16" customFormat="1" ht="18" customHeight="1" x14ac:dyDescent="0.25">
      <c r="B76" s="17"/>
      <c r="C76" s="18"/>
      <c r="D76" s="18"/>
      <c r="E76" s="18"/>
      <c r="F76" s="18"/>
      <c r="G76" s="18"/>
      <c r="H76" s="18"/>
      <c r="I76" s="18"/>
      <c r="J76" s="18"/>
      <c r="K76" s="19"/>
      <c r="L76" s="19"/>
      <c r="M76" s="19"/>
      <c r="N76" s="19"/>
      <c r="O76" s="19"/>
      <c r="P76" s="19"/>
    </row>
    <row r="77" spans="2:16" s="16" customFormat="1" ht="18.75" customHeight="1" x14ac:dyDescent="0.2">
      <c r="B77" s="20"/>
      <c r="C77" s="11"/>
      <c r="D77" s="11"/>
      <c r="E77" s="11"/>
      <c r="F77" s="11"/>
      <c r="G77" s="20"/>
      <c r="H77" s="20"/>
      <c r="I77" s="20"/>
      <c r="J77" s="20"/>
      <c r="K77" s="20"/>
      <c r="L77" s="20"/>
      <c r="M77" s="20"/>
      <c r="N77" s="20"/>
      <c r="O77" s="20"/>
      <c r="P77" s="20"/>
    </row>
    <row r="78" spans="2:16" s="16" customFormat="1" ht="24.75" customHeight="1" x14ac:dyDescent="0.2">
      <c r="B78" s="40"/>
      <c r="C78" s="40"/>
      <c r="D78" s="40"/>
      <c r="E78" s="40"/>
      <c r="F78" s="40"/>
      <c r="G78" s="21"/>
      <c r="H78" s="21"/>
      <c r="I78" s="32"/>
      <c r="J78" s="32"/>
    </row>
    <row r="79" spans="2:16" customFormat="1" ht="24" customHeight="1" x14ac:dyDescent="0.25">
      <c r="B79" s="33" t="s">
        <v>0</v>
      </c>
      <c r="C79" s="33" t="s">
        <v>3</v>
      </c>
      <c r="D79" s="33" t="s">
        <v>1</v>
      </c>
      <c r="E79" s="33" t="s">
        <v>2</v>
      </c>
      <c r="F79" s="33" t="s">
        <v>45</v>
      </c>
      <c r="G79" s="34"/>
      <c r="H79" s="34"/>
      <c r="I79" s="16"/>
      <c r="J79" s="16"/>
      <c r="K79" s="16"/>
      <c r="L79" s="16"/>
      <c r="M79" s="16"/>
      <c r="N79" s="16"/>
      <c r="O79" s="16"/>
      <c r="P79" s="16"/>
    </row>
    <row r="80" spans="2:16" customFormat="1" ht="16.5" customHeight="1" x14ac:dyDescent="0.25">
      <c r="B80" s="92" t="s">
        <v>27</v>
      </c>
      <c r="C80" s="93">
        <f>SUM(D80:F80)</f>
        <v>17688</v>
      </c>
      <c r="D80" s="94">
        <v>2320</v>
      </c>
      <c r="E80" s="95">
        <v>7020</v>
      </c>
      <c r="F80" s="95">
        <v>8348</v>
      </c>
      <c r="G80" s="35"/>
      <c r="H80" s="31"/>
      <c r="I80" s="16"/>
      <c r="J80" s="16"/>
      <c r="K80" s="16"/>
      <c r="L80" s="16"/>
      <c r="M80" s="16"/>
      <c r="N80" s="16"/>
      <c r="O80" s="16"/>
      <c r="P80" s="16"/>
    </row>
    <row r="81" spans="2:16" customFormat="1" ht="16.5" customHeight="1" x14ac:dyDescent="0.25">
      <c r="B81" s="90" t="s">
        <v>28</v>
      </c>
      <c r="C81" s="96">
        <f>SUM(D81:F81)</f>
        <v>16351</v>
      </c>
      <c r="D81" s="97">
        <v>1987</v>
      </c>
      <c r="E81" s="91">
        <v>6455</v>
      </c>
      <c r="F81" s="91">
        <v>7909</v>
      </c>
      <c r="G81" s="31"/>
      <c r="H81" s="31"/>
      <c r="I81" s="16"/>
      <c r="J81" s="16"/>
      <c r="K81" s="16"/>
      <c r="L81" s="16"/>
      <c r="M81" s="16"/>
      <c r="N81" s="16"/>
      <c r="O81" s="16"/>
      <c r="P81" s="16"/>
    </row>
    <row r="82" spans="2:16" customFormat="1" ht="16.5" customHeight="1" x14ac:dyDescent="0.25">
      <c r="B82" s="90" t="s">
        <v>29</v>
      </c>
      <c r="C82" s="96">
        <f>SUM(D82:F82)</f>
        <v>18028</v>
      </c>
      <c r="D82" s="97">
        <v>2635</v>
      </c>
      <c r="E82" s="91">
        <v>7630</v>
      </c>
      <c r="F82" s="91">
        <v>7763</v>
      </c>
      <c r="G82" s="31"/>
      <c r="H82" s="31"/>
      <c r="I82" s="16"/>
      <c r="J82" s="16"/>
      <c r="K82" s="16"/>
      <c r="L82" s="16"/>
      <c r="M82" s="16"/>
      <c r="N82" s="16"/>
      <c r="O82" s="16"/>
      <c r="P82" s="16"/>
    </row>
    <row r="83" spans="2:16" customFormat="1" ht="16.5" customHeight="1" x14ac:dyDescent="0.25">
      <c r="B83" s="90" t="s">
        <v>30</v>
      </c>
      <c r="C83" s="96">
        <f>SUM(D83:F83)</f>
        <v>15437</v>
      </c>
      <c r="D83" s="125">
        <v>2084</v>
      </c>
      <c r="E83" s="126">
        <v>6441</v>
      </c>
      <c r="F83" s="126">
        <v>6912</v>
      </c>
      <c r="G83" s="31"/>
      <c r="H83" s="31"/>
      <c r="I83" s="16"/>
      <c r="J83" s="16"/>
      <c r="K83" s="16"/>
      <c r="L83" s="16"/>
      <c r="M83" s="16"/>
      <c r="N83" s="16"/>
      <c r="O83" s="16"/>
      <c r="P83" s="16"/>
    </row>
    <row r="84" spans="2:16" customFormat="1" ht="16.5" customHeight="1" x14ac:dyDescent="0.25">
      <c r="B84" s="90" t="s">
        <v>31</v>
      </c>
      <c r="C84" s="96">
        <f>SUM(D84:F84)</f>
        <v>16661</v>
      </c>
      <c r="D84" s="125">
        <v>2262</v>
      </c>
      <c r="E84" s="126">
        <v>6576</v>
      </c>
      <c r="F84" s="126">
        <v>7823</v>
      </c>
      <c r="G84" s="31"/>
      <c r="H84" s="31"/>
      <c r="I84" s="16"/>
      <c r="J84" s="16"/>
      <c r="K84" s="16"/>
      <c r="L84" s="16"/>
      <c r="M84" s="16"/>
      <c r="N84" s="16"/>
      <c r="O84" s="16"/>
      <c r="P84" s="16"/>
    </row>
    <row r="85" spans="2:16" customFormat="1" ht="16.5" customHeight="1" x14ac:dyDescent="0.25">
      <c r="B85" s="90" t="s">
        <v>32</v>
      </c>
      <c r="C85" s="96">
        <f t="shared" ref="C85:C91" si="9">SUM(D85:F85)</f>
        <v>17284</v>
      </c>
      <c r="D85" s="97">
        <v>2384</v>
      </c>
      <c r="E85" s="91">
        <v>6998</v>
      </c>
      <c r="F85" s="91">
        <v>7902</v>
      </c>
      <c r="G85" s="31"/>
      <c r="H85" s="31"/>
      <c r="I85" s="16"/>
      <c r="J85" s="16"/>
      <c r="K85" s="16"/>
      <c r="L85" s="16"/>
      <c r="M85" s="16"/>
      <c r="N85" s="16"/>
    </row>
    <row r="86" spans="2:16" customFormat="1" ht="16.5" customHeight="1" x14ac:dyDescent="0.25">
      <c r="B86" s="90" t="s">
        <v>33</v>
      </c>
      <c r="C86" s="96">
        <f t="shared" si="9"/>
        <v>17638</v>
      </c>
      <c r="D86" s="97">
        <v>2125</v>
      </c>
      <c r="E86" s="91">
        <v>6253</v>
      </c>
      <c r="F86" s="91">
        <v>9260</v>
      </c>
      <c r="G86" s="31"/>
      <c r="H86" s="31"/>
      <c r="I86" s="16"/>
      <c r="J86" s="16"/>
      <c r="K86" s="16"/>
      <c r="L86" s="16"/>
      <c r="M86" s="16"/>
      <c r="N86" s="16"/>
    </row>
    <row r="87" spans="2:16" customFormat="1" ht="16.5" customHeight="1" x14ac:dyDescent="0.25">
      <c r="B87" s="90" t="s">
        <v>34</v>
      </c>
      <c r="C87" s="96">
        <f t="shared" si="9"/>
        <v>18010</v>
      </c>
      <c r="D87" s="97">
        <v>2385</v>
      </c>
      <c r="E87" s="91">
        <v>7096</v>
      </c>
      <c r="F87" s="91">
        <v>8529</v>
      </c>
      <c r="G87" s="31"/>
      <c r="H87" s="31"/>
      <c r="I87" s="16"/>
      <c r="J87" s="16"/>
      <c r="K87" s="16"/>
      <c r="L87" s="16"/>
      <c r="M87" s="16"/>
      <c r="N87" s="16"/>
      <c r="O87" s="39" t="s">
        <v>1</v>
      </c>
      <c r="P87" s="39" t="s">
        <v>2</v>
      </c>
    </row>
    <row r="88" spans="2:16" customFormat="1" ht="16.5" customHeight="1" x14ac:dyDescent="0.25">
      <c r="B88" s="90" t="s">
        <v>35</v>
      </c>
      <c r="C88" s="96">
        <f t="shared" si="9"/>
        <v>17434</v>
      </c>
      <c r="D88" s="97">
        <v>2379</v>
      </c>
      <c r="E88" s="91">
        <v>6878</v>
      </c>
      <c r="F88" s="91">
        <v>8177</v>
      </c>
      <c r="G88" s="31"/>
      <c r="H88" s="31"/>
      <c r="I88" s="16"/>
      <c r="J88" s="16"/>
      <c r="K88" s="16"/>
      <c r="L88" s="16"/>
      <c r="M88" s="16"/>
      <c r="N88" s="16"/>
      <c r="O88" s="151">
        <f>+D93</f>
        <v>0.13365575892810155</v>
      </c>
      <c r="P88" s="151">
        <f>+E93</f>
        <v>0.39721500068414572</v>
      </c>
    </row>
    <row r="89" spans="2:16" customFormat="1" ht="16.5" customHeight="1" x14ac:dyDescent="0.25">
      <c r="B89" s="90" t="s">
        <v>36</v>
      </c>
      <c r="C89" s="96">
        <f t="shared" si="9"/>
        <v>17442</v>
      </c>
      <c r="D89" s="97">
        <v>2221</v>
      </c>
      <c r="E89" s="91">
        <v>6856</v>
      </c>
      <c r="F89" s="91">
        <v>8365</v>
      </c>
      <c r="G89" s="31"/>
      <c r="H89" s="31"/>
      <c r="I89" s="16"/>
      <c r="J89" s="16"/>
      <c r="K89" s="16"/>
      <c r="L89" s="16"/>
      <c r="M89" s="16"/>
      <c r="N89" s="16"/>
      <c r="O89" s="151"/>
      <c r="P89" s="151"/>
    </row>
    <row r="90" spans="2:16" customFormat="1" ht="16.5" customHeight="1" thickBot="1" x14ac:dyDescent="0.3">
      <c r="B90" s="90" t="s">
        <v>37</v>
      </c>
      <c r="C90" s="96">
        <f t="shared" si="9"/>
        <v>18045</v>
      </c>
      <c r="D90" s="97">
        <v>2615</v>
      </c>
      <c r="E90" s="91">
        <v>7275</v>
      </c>
      <c r="F90" s="91">
        <v>8155</v>
      </c>
      <c r="G90" s="31"/>
      <c r="H90" s="31"/>
      <c r="I90" s="16"/>
      <c r="J90" s="16"/>
      <c r="K90" s="16"/>
      <c r="L90" s="16"/>
      <c r="M90" s="16"/>
      <c r="N90" s="16"/>
      <c r="O90" s="16"/>
      <c r="P90" s="16"/>
    </row>
    <row r="91" spans="2:16" customFormat="1" ht="16.5" hidden="1" customHeight="1" thickBot="1" x14ac:dyDescent="0.3">
      <c r="B91" s="110" t="s">
        <v>38</v>
      </c>
      <c r="C91" s="96">
        <f t="shared" si="9"/>
        <v>0</v>
      </c>
      <c r="D91" s="123"/>
      <c r="E91" s="113"/>
      <c r="F91" s="113"/>
      <c r="G91" s="31"/>
      <c r="H91" s="16"/>
      <c r="I91" s="16"/>
      <c r="J91" s="16"/>
      <c r="K91" s="16"/>
      <c r="L91" s="16"/>
      <c r="M91" s="16"/>
      <c r="N91" s="16"/>
      <c r="O91" s="16"/>
      <c r="P91" s="16"/>
    </row>
    <row r="92" spans="2:16" customFormat="1" x14ac:dyDescent="0.25">
      <c r="B92" s="83" t="s">
        <v>3</v>
      </c>
      <c r="C92" s="84">
        <f>+SUM(C80:C91)</f>
        <v>190018</v>
      </c>
      <c r="D92" s="84">
        <f>+SUM(D80:D91)</f>
        <v>25397</v>
      </c>
      <c r="E92" s="84">
        <f t="shared" ref="E92:F92" si="10">+SUM(E80:E91)</f>
        <v>75478</v>
      </c>
      <c r="F92" s="84">
        <f t="shared" si="10"/>
        <v>89143</v>
      </c>
      <c r="G92" s="42"/>
      <c r="H92" s="38"/>
      <c r="I92" s="38"/>
      <c r="J92" s="38"/>
      <c r="K92" s="38"/>
      <c r="L92" s="38"/>
      <c r="M92" s="16"/>
      <c r="N92" s="16"/>
      <c r="O92" s="9"/>
      <c r="P92" s="9"/>
    </row>
    <row r="93" spans="2:16" customFormat="1" ht="15" customHeight="1" x14ac:dyDescent="0.25">
      <c r="B93" s="81" t="s">
        <v>11</v>
      </c>
      <c r="C93" s="82">
        <f>+C92/$C$92</f>
        <v>1</v>
      </c>
      <c r="D93" s="27">
        <f>+D92/$C$92</f>
        <v>0.13365575892810155</v>
      </c>
      <c r="E93" s="27">
        <f>+E92/$C$92</f>
        <v>0.39721500068414572</v>
      </c>
      <c r="F93" s="27">
        <f>+F92/$C$92</f>
        <v>0.46912924038775272</v>
      </c>
      <c r="G93" s="28"/>
      <c r="H93" s="34"/>
      <c r="I93" s="34"/>
      <c r="J93" s="34"/>
      <c r="K93" s="34"/>
      <c r="L93" s="34"/>
      <c r="M93" s="16"/>
      <c r="N93" s="16"/>
      <c r="O93" s="9"/>
      <c r="P93" s="9"/>
    </row>
    <row r="94" spans="2:16" customFormat="1" x14ac:dyDescent="0.25">
      <c r="B94" s="24"/>
      <c r="C94" s="29"/>
      <c r="D94" s="61"/>
      <c r="E94" s="61"/>
      <c r="F94" s="61"/>
      <c r="G94" s="28"/>
      <c r="H94" s="139"/>
      <c r="I94" s="139"/>
      <c r="J94" s="139"/>
      <c r="K94" s="139"/>
      <c r="L94" s="139"/>
      <c r="M94" s="138"/>
      <c r="N94" s="138"/>
      <c r="O94" s="140"/>
      <c r="P94" s="140"/>
    </row>
    <row r="95" spans="2:16" customFormat="1" x14ac:dyDescent="0.25">
      <c r="B95" s="24"/>
      <c r="C95" s="29"/>
      <c r="D95" s="61"/>
      <c r="E95" s="61"/>
      <c r="F95" s="61"/>
      <c r="G95" s="28"/>
      <c r="H95" s="139"/>
      <c r="I95" s="139"/>
      <c r="J95" s="139"/>
      <c r="K95" s="139"/>
      <c r="L95" s="139"/>
      <c r="M95" s="138"/>
      <c r="N95" s="138"/>
      <c r="O95" s="141"/>
      <c r="P95" s="141"/>
    </row>
    <row r="96" spans="2:16" customFormat="1" ht="28.5" customHeight="1" x14ac:dyDescent="0.25">
      <c r="B96" s="40"/>
      <c r="C96" s="40"/>
      <c r="D96" s="40"/>
      <c r="E96" s="40"/>
      <c r="F96" s="40"/>
      <c r="G96" s="25"/>
      <c r="H96" s="25"/>
      <c r="I96" s="25"/>
      <c r="J96" s="25"/>
      <c r="K96" s="35"/>
      <c r="L96" s="35"/>
      <c r="M96" s="16"/>
      <c r="N96" s="16"/>
      <c r="O96" s="16"/>
      <c r="P96" s="16"/>
    </row>
    <row r="97" spans="2:16" customFormat="1" ht="25.5" customHeight="1" x14ac:dyDescent="0.25">
      <c r="B97" s="152" t="s">
        <v>0</v>
      </c>
      <c r="C97" s="152" t="s">
        <v>3</v>
      </c>
      <c r="D97" s="33" t="s">
        <v>41</v>
      </c>
      <c r="E97" s="33" t="s">
        <v>42</v>
      </c>
      <c r="F97" s="33" t="s">
        <v>4</v>
      </c>
      <c r="G97" s="33" t="s">
        <v>50</v>
      </c>
      <c r="H97" s="33" t="s">
        <v>43</v>
      </c>
      <c r="I97" s="33" t="s">
        <v>44</v>
      </c>
      <c r="J97" s="33" t="s">
        <v>51</v>
      </c>
      <c r="K97" s="152" t="s">
        <v>45</v>
      </c>
      <c r="M97" s="34"/>
      <c r="N97" s="16"/>
      <c r="O97" s="16"/>
      <c r="P97" s="16"/>
    </row>
    <row r="98" spans="2:16" customFormat="1" ht="13.5" customHeight="1" x14ac:dyDescent="0.25">
      <c r="B98" s="152"/>
      <c r="C98" s="152"/>
      <c r="D98" s="41" t="s">
        <v>52</v>
      </c>
      <c r="E98" s="41" t="s">
        <v>53</v>
      </c>
      <c r="F98" s="41" t="s">
        <v>54</v>
      </c>
      <c r="G98" s="41" t="s">
        <v>55</v>
      </c>
      <c r="H98" s="41" t="s">
        <v>56</v>
      </c>
      <c r="I98" s="41" t="s">
        <v>57</v>
      </c>
      <c r="J98" s="41" t="s">
        <v>58</v>
      </c>
      <c r="K98" s="152"/>
      <c r="M98" s="34"/>
      <c r="N98" s="16"/>
      <c r="O98" s="16"/>
      <c r="P98" s="16"/>
    </row>
    <row r="99" spans="2:16" customFormat="1" ht="15.75" customHeight="1" x14ac:dyDescent="0.25">
      <c r="B99" s="92" t="s">
        <v>27</v>
      </c>
      <c r="C99" s="93">
        <f t="shared" ref="C99:C109" si="11">SUM(D99:K99)</f>
        <v>17688</v>
      </c>
      <c r="D99" s="94">
        <v>0</v>
      </c>
      <c r="E99" s="95">
        <v>8</v>
      </c>
      <c r="F99" s="95">
        <v>34</v>
      </c>
      <c r="G99" s="95">
        <v>66</v>
      </c>
      <c r="H99" s="95">
        <v>1881</v>
      </c>
      <c r="I99" s="95">
        <v>6256</v>
      </c>
      <c r="J99" s="95">
        <v>599</v>
      </c>
      <c r="K99" s="95">
        <v>8844</v>
      </c>
      <c r="M99" s="35"/>
      <c r="N99" s="16"/>
      <c r="O99" s="16"/>
      <c r="P99" s="16"/>
    </row>
    <row r="100" spans="2:16" customFormat="1" ht="15.75" customHeight="1" x14ac:dyDescent="0.25">
      <c r="B100" s="90" t="s">
        <v>28</v>
      </c>
      <c r="C100" s="96">
        <f t="shared" si="11"/>
        <v>16351</v>
      </c>
      <c r="D100" s="97">
        <v>0</v>
      </c>
      <c r="E100" s="91">
        <v>7</v>
      </c>
      <c r="F100" s="91">
        <v>31</v>
      </c>
      <c r="G100" s="91">
        <v>84</v>
      </c>
      <c r="H100" s="91">
        <v>1618</v>
      </c>
      <c r="I100" s="91">
        <v>5823</v>
      </c>
      <c r="J100" s="91">
        <v>543</v>
      </c>
      <c r="K100" s="91">
        <v>8245</v>
      </c>
      <c r="M100" s="35"/>
      <c r="N100" s="16"/>
      <c r="O100" s="16"/>
      <c r="P100" s="16"/>
    </row>
    <row r="101" spans="2:16" customFormat="1" ht="15.75" customHeight="1" x14ac:dyDescent="0.25">
      <c r="B101" s="90" t="s">
        <v>29</v>
      </c>
      <c r="C101" s="96">
        <f t="shared" si="11"/>
        <v>18028</v>
      </c>
      <c r="D101" s="97">
        <v>0</v>
      </c>
      <c r="E101" s="91">
        <v>15</v>
      </c>
      <c r="F101" s="91">
        <v>33</v>
      </c>
      <c r="G101" s="91">
        <v>92</v>
      </c>
      <c r="H101" s="91">
        <v>2062</v>
      </c>
      <c r="I101" s="91">
        <v>7020</v>
      </c>
      <c r="J101" s="91">
        <v>636</v>
      </c>
      <c r="K101" s="91">
        <v>8170</v>
      </c>
      <c r="M101" s="35"/>
      <c r="N101" s="16"/>
      <c r="O101" s="16"/>
      <c r="P101" s="16"/>
    </row>
    <row r="102" spans="2:16" customFormat="1" ht="15.75" customHeight="1" x14ac:dyDescent="0.25">
      <c r="B102" s="90" t="s">
        <v>30</v>
      </c>
      <c r="C102" s="96">
        <f t="shared" si="11"/>
        <v>15437</v>
      </c>
      <c r="D102" s="97">
        <v>0</v>
      </c>
      <c r="E102" s="91">
        <v>7</v>
      </c>
      <c r="F102" s="91">
        <v>32</v>
      </c>
      <c r="G102" s="91">
        <v>62</v>
      </c>
      <c r="H102" s="91">
        <v>1610</v>
      </c>
      <c r="I102" s="91">
        <v>5922</v>
      </c>
      <c r="J102" s="91">
        <v>494</v>
      </c>
      <c r="K102" s="91">
        <v>7310</v>
      </c>
      <c r="M102" s="35"/>
      <c r="N102" s="16"/>
      <c r="O102" s="16"/>
      <c r="P102" s="16"/>
    </row>
    <row r="103" spans="2:16" customFormat="1" ht="15.75" customHeight="1" x14ac:dyDescent="0.25">
      <c r="B103" s="90" t="s">
        <v>31</v>
      </c>
      <c r="C103" s="96">
        <f t="shared" si="11"/>
        <v>16661</v>
      </c>
      <c r="D103" s="97">
        <v>0</v>
      </c>
      <c r="E103" s="91">
        <v>9</v>
      </c>
      <c r="F103" s="91">
        <v>34</v>
      </c>
      <c r="G103" s="91">
        <v>82</v>
      </c>
      <c r="H103" s="91">
        <v>1867</v>
      </c>
      <c r="I103" s="91">
        <v>5853</v>
      </c>
      <c r="J103" s="91">
        <v>502</v>
      </c>
      <c r="K103" s="91">
        <v>8314</v>
      </c>
      <c r="M103" s="35"/>
      <c r="N103" s="16"/>
      <c r="O103" s="16"/>
      <c r="P103" s="16"/>
    </row>
    <row r="104" spans="2:16" customFormat="1" ht="15.75" customHeight="1" x14ac:dyDescent="0.25">
      <c r="B104" s="90" t="s">
        <v>32</v>
      </c>
      <c r="C104" s="96">
        <f t="shared" si="11"/>
        <v>17284</v>
      </c>
      <c r="D104" s="97">
        <v>0</v>
      </c>
      <c r="E104" s="91">
        <v>3</v>
      </c>
      <c r="F104" s="91">
        <v>47</v>
      </c>
      <c r="G104" s="91">
        <v>91</v>
      </c>
      <c r="H104" s="91">
        <v>1877</v>
      </c>
      <c r="I104" s="91">
        <v>6404</v>
      </c>
      <c r="J104" s="91">
        <v>523</v>
      </c>
      <c r="K104" s="91">
        <v>8339</v>
      </c>
      <c r="M104" s="35"/>
      <c r="N104" s="16"/>
      <c r="O104" s="16"/>
      <c r="P104" s="16"/>
    </row>
    <row r="105" spans="2:16" customFormat="1" ht="15.75" customHeight="1" x14ac:dyDescent="0.25">
      <c r="B105" s="90" t="s">
        <v>33</v>
      </c>
      <c r="C105" s="96">
        <f t="shared" si="11"/>
        <v>17638</v>
      </c>
      <c r="D105" s="97">
        <v>0</v>
      </c>
      <c r="E105" s="91">
        <v>2</v>
      </c>
      <c r="F105" s="91">
        <v>37</v>
      </c>
      <c r="G105" s="91">
        <v>77</v>
      </c>
      <c r="H105" s="91">
        <v>1833</v>
      </c>
      <c r="I105" s="91">
        <v>6574</v>
      </c>
      <c r="J105" s="91">
        <v>525</v>
      </c>
      <c r="K105" s="91">
        <v>8590</v>
      </c>
      <c r="M105" s="35"/>
      <c r="N105" s="16"/>
      <c r="O105" s="16"/>
      <c r="P105" s="16"/>
    </row>
    <row r="106" spans="2:16" customFormat="1" ht="15.75" customHeight="1" x14ac:dyDescent="0.25">
      <c r="B106" s="90" t="s">
        <v>34</v>
      </c>
      <c r="C106" s="96">
        <f t="shared" si="11"/>
        <v>18010</v>
      </c>
      <c r="D106" s="97">
        <v>0</v>
      </c>
      <c r="E106" s="91">
        <v>3</v>
      </c>
      <c r="F106" s="91">
        <v>38</v>
      </c>
      <c r="G106" s="91">
        <v>85</v>
      </c>
      <c r="H106" s="91">
        <v>1891</v>
      </c>
      <c r="I106" s="91">
        <v>6447</v>
      </c>
      <c r="J106" s="91">
        <v>582</v>
      </c>
      <c r="K106" s="91">
        <v>8964</v>
      </c>
      <c r="M106" s="35"/>
      <c r="N106" s="16"/>
      <c r="O106" s="16"/>
      <c r="P106" s="16"/>
    </row>
    <row r="107" spans="2:16" customFormat="1" ht="15.75" customHeight="1" x14ac:dyDescent="0.25">
      <c r="B107" s="90" t="s">
        <v>35</v>
      </c>
      <c r="C107" s="96">
        <f t="shared" si="11"/>
        <v>17434</v>
      </c>
      <c r="D107" s="97">
        <v>0</v>
      </c>
      <c r="E107" s="91">
        <v>3</v>
      </c>
      <c r="F107" s="91">
        <v>51</v>
      </c>
      <c r="G107" s="91">
        <v>85</v>
      </c>
      <c r="H107" s="91">
        <v>1794</v>
      </c>
      <c r="I107" s="91">
        <v>6350</v>
      </c>
      <c r="J107" s="91">
        <v>536</v>
      </c>
      <c r="K107" s="91">
        <v>8615</v>
      </c>
      <c r="M107" s="35"/>
      <c r="N107" s="16"/>
      <c r="O107" s="16"/>
      <c r="P107" s="16"/>
    </row>
    <row r="108" spans="2:16" customFormat="1" ht="15.75" customHeight="1" x14ac:dyDescent="0.25">
      <c r="B108" s="90" t="s">
        <v>36</v>
      </c>
      <c r="C108" s="96">
        <f t="shared" si="11"/>
        <v>17442</v>
      </c>
      <c r="D108" s="97">
        <v>0</v>
      </c>
      <c r="E108" s="91">
        <v>9</v>
      </c>
      <c r="F108" s="91">
        <v>34</v>
      </c>
      <c r="G108" s="91">
        <v>89</v>
      </c>
      <c r="H108" s="91">
        <v>1807</v>
      </c>
      <c r="I108" s="91">
        <v>6160</v>
      </c>
      <c r="J108" s="91">
        <v>499</v>
      </c>
      <c r="K108" s="91">
        <v>8844</v>
      </c>
      <c r="M108" s="35"/>
      <c r="N108" s="16"/>
      <c r="O108" s="16"/>
      <c r="P108" s="16"/>
    </row>
    <row r="109" spans="2:16" customFormat="1" ht="15.75" customHeight="1" thickBot="1" x14ac:dyDescent="0.3">
      <c r="B109" s="90" t="s">
        <v>37</v>
      </c>
      <c r="C109" s="96">
        <f t="shared" si="11"/>
        <v>18045</v>
      </c>
      <c r="D109" s="97">
        <v>0</v>
      </c>
      <c r="E109" s="91">
        <v>18</v>
      </c>
      <c r="F109" s="91">
        <v>41</v>
      </c>
      <c r="G109" s="91">
        <v>89</v>
      </c>
      <c r="H109" s="91">
        <v>1928</v>
      </c>
      <c r="I109" s="91">
        <v>6816</v>
      </c>
      <c r="J109" s="91">
        <v>506</v>
      </c>
      <c r="K109" s="91">
        <v>8647</v>
      </c>
      <c r="M109" s="35"/>
      <c r="N109" s="16"/>
      <c r="O109" s="16"/>
      <c r="P109" s="16"/>
    </row>
    <row r="110" spans="2:16" customFormat="1" ht="15.75" hidden="1" customHeight="1" thickBot="1" x14ac:dyDescent="0.3">
      <c r="B110" s="110" t="s">
        <v>38</v>
      </c>
      <c r="C110" s="111"/>
      <c r="D110" s="112"/>
      <c r="E110" s="113"/>
      <c r="F110" s="113"/>
      <c r="G110" s="113"/>
      <c r="H110" s="113"/>
      <c r="I110" s="113"/>
      <c r="J110" s="113"/>
      <c r="K110" s="113"/>
      <c r="M110" s="35"/>
      <c r="N110" s="16"/>
      <c r="O110" s="16"/>
      <c r="P110" s="16"/>
    </row>
    <row r="111" spans="2:16" customFormat="1" ht="14.25" customHeight="1" x14ac:dyDescent="0.25">
      <c r="B111" s="83" t="s">
        <v>3</v>
      </c>
      <c r="C111" s="84">
        <f>+SUM(C99:C110)</f>
        <v>190018</v>
      </c>
      <c r="D111" s="84">
        <f>+SUM(D99:D110)</f>
        <v>0</v>
      </c>
      <c r="E111" s="84">
        <f t="shared" ref="E111:K111" si="12">+SUM(E99:E110)</f>
        <v>84</v>
      </c>
      <c r="F111" s="84">
        <f t="shared" si="12"/>
        <v>412</v>
      </c>
      <c r="G111" s="84">
        <f t="shared" si="12"/>
        <v>902</v>
      </c>
      <c r="H111" s="84">
        <f t="shared" si="12"/>
        <v>20168</v>
      </c>
      <c r="I111" s="84">
        <f t="shared" si="12"/>
        <v>69625</v>
      </c>
      <c r="J111" s="84">
        <f t="shared" si="12"/>
        <v>5945</v>
      </c>
      <c r="K111" s="84">
        <f t="shared" si="12"/>
        <v>92882</v>
      </c>
      <c r="M111" s="42"/>
      <c r="N111" s="16"/>
      <c r="O111" s="43"/>
      <c r="P111" s="44"/>
    </row>
    <row r="112" spans="2:16" customFormat="1" ht="14.25" customHeight="1" x14ac:dyDescent="0.25">
      <c r="B112" s="81" t="s">
        <v>11</v>
      </c>
      <c r="C112" s="82">
        <f t="shared" ref="C112:K112" si="13">+C111/$C$111</f>
        <v>1</v>
      </c>
      <c r="D112" s="27">
        <f t="shared" si="13"/>
        <v>0</v>
      </c>
      <c r="E112" s="27">
        <f t="shared" si="13"/>
        <v>4.4206338346893453E-4</v>
      </c>
      <c r="F112" s="27">
        <f t="shared" si="13"/>
        <v>2.1682156427285837E-3</v>
      </c>
      <c r="G112" s="27">
        <f t="shared" si="13"/>
        <v>4.7469187129640352E-3</v>
      </c>
      <c r="H112" s="27">
        <f t="shared" si="13"/>
        <v>0.10613731330716038</v>
      </c>
      <c r="I112" s="27">
        <f t="shared" si="13"/>
        <v>0.36641265564314962</v>
      </c>
      <c r="J112" s="27">
        <f t="shared" si="13"/>
        <v>3.1286509699081137E-2</v>
      </c>
      <c r="K112" s="27">
        <f t="shared" si="13"/>
        <v>0.48880632361144732</v>
      </c>
      <c r="M112" s="30"/>
      <c r="N112" s="16"/>
      <c r="O112" s="43"/>
      <c r="P112" s="44"/>
    </row>
    <row r="113" spans="2:16" customFormat="1" ht="14.25" customHeight="1" x14ac:dyDescent="0.25">
      <c r="B113" s="24"/>
      <c r="C113" s="146"/>
      <c r="D113" s="127" t="s">
        <v>74</v>
      </c>
      <c r="E113" s="127" t="s">
        <v>44</v>
      </c>
      <c r="F113" s="127" t="s">
        <v>73</v>
      </c>
      <c r="G113" s="127" t="s">
        <v>45</v>
      </c>
      <c r="H113" s="30"/>
      <c r="I113" s="30"/>
      <c r="J113" s="30"/>
      <c r="K113" s="30"/>
      <c r="M113" s="30"/>
      <c r="N113" s="16"/>
      <c r="O113" s="43"/>
      <c r="P113" s="44"/>
    </row>
    <row r="114" spans="2:16" customFormat="1" ht="14.25" customHeight="1" x14ac:dyDescent="0.25">
      <c r="B114" s="24"/>
      <c r="C114" s="146"/>
      <c r="D114" s="128">
        <f>SUM(D111:G111)</f>
        <v>1398</v>
      </c>
      <c r="E114" s="128">
        <f>H111+I111</f>
        <v>89793</v>
      </c>
      <c r="F114" s="128">
        <f>J111</f>
        <v>5945</v>
      </c>
      <c r="G114" s="128">
        <f>K111</f>
        <v>92882</v>
      </c>
      <c r="H114" s="114"/>
      <c r="I114" s="114"/>
      <c r="J114" s="114"/>
      <c r="K114" s="114"/>
      <c r="M114" s="30"/>
      <c r="N114" s="16"/>
      <c r="O114" s="43"/>
      <c r="P114" s="44"/>
    </row>
    <row r="115" spans="2:16" customFormat="1" ht="14.25" customHeight="1" x14ac:dyDescent="0.25">
      <c r="B115" s="24"/>
      <c r="C115" s="30"/>
      <c r="D115" s="30"/>
      <c r="E115" s="30"/>
      <c r="F115" s="30"/>
      <c r="G115" s="30"/>
      <c r="H115" s="30"/>
      <c r="I115" s="30"/>
      <c r="J115" s="30"/>
      <c r="K115" s="30"/>
      <c r="M115" s="30"/>
      <c r="N115" s="16"/>
      <c r="O115" s="43"/>
      <c r="P115" s="44"/>
    </row>
    <row r="116" spans="2:16" customFormat="1" ht="14.25" customHeight="1" x14ac:dyDescent="0.25">
      <c r="B116" s="24"/>
      <c r="C116" s="30"/>
      <c r="D116" s="30"/>
      <c r="E116" s="30"/>
      <c r="F116" s="30"/>
      <c r="G116" s="30"/>
      <c r="H116" s="30"/>
      <c r="I116" s="30"/>
      <c r="J116" s="30"/>
      <c r="K116" s="30"/>
      <c r="M116" s="30"/>
      <c r="N116" s="16"/>
      <c r="O116" s="43"/>
      <c r="P116" s="44"/>
    </row>
    <row r="117" spans="2:16" customFormat="1" ht="27" customHeight="1" x14ac:dyDescent="0.25">
      <c r="C117" s="62"/>
      <c r="D117" s="62"/>
      <c r="E117" s="62"/>
      <c r="F117" s="62"/>
    </row>
    <row r="118" spans="2:16" customFormat="1" ht="30" customHeight="1" x14ac:dyDescent="0.25">
      <c r="C118" s="62"/>
      <c r="D118" s="62"/>
      <c r="E118" s="62"/>
      <c r="F118" s="62"/>
      <c r="J118" s="40"/>
    </row>
    <row r="119" spans="2:16" customFormat="1" ht="17.25" customHeight="1" x14ac:dyDescent="0.25">
      <c r="B119" s="33" t="s">
        <v>12</v>
      </c>
      <c r="C119" s="136">
        <v>2017</v>
      </c>
      <c r="D119" s="136">
        <v>2018</v>
      </c>
      <c r="E119" s="136">
        <v>2019</v>
      </c>
      <c r="F119" s="136">
        <v>2020</v>
      </c>
      <c r="G119" s="136" t="s">
        <v>78</v>
      </c>
      <c r="H119" s="34"/>
      <c r="I119" s="34"/>
      <c r="J119" s="34"/>
      <c r="K119" s="34"/>
      <c r="L119" s="34"/>
      <c r="M119" s="34"/>
      <c r="O119" s="34"/>
      <c r="P119" s="34"/>
    </row>
    <row r="120" spans="2:16" customFormat="1" ht="14.25" customHeight="1" x14ac:dyDescent="0.25">
      <c r="B120" s="92" t="s">
        <v>22</v>
      </c>
      <c r="C120" s="117">
        <v>506</v>
      </c>
      <c r="D120" s="117">
        <v>579</v>
      </c>
      <c r="E120" s="117">
        <v>894</v>
      </c>
      <c r="F120" s="117">
        <v>1553</v>
      </c>
      <c r="G120" s="117">
        <v>1221</v>
      </c>
      <c r="H120" s="25"/>
      <c r="I120" s="25"/>
      <c r="J120" s="63"/>
      <c r="K120" s="25"/>
      <c r="L120" s="25"/>
      <c r="M120" s="25"/>
      <c r="N120" s="25"/>
      <c r="O120" s="25"/>
      <c r="P120" s="25"/>
    </row>
    <row r="121" spans="2:16" customFormat="1" ht="14.25" customHeight="1" x14ac:dyDescent="0.25">
      <c r="B121" s="90" t="s">
        <v>17</v>
      </c>
      <c r="C121" s="120">
        <v>1082</v>
      </c>
      <c r="D121" s="120">
        <v>1211</v>
      </c>
      <c r="E121" s="120">
        <v>1824</v>
      </c>
      <c r="F121" s="120">
        <v>4012</v>
      </c>
      <c r="G121" s="120">
        <v>3013</v>
      </c>
      <c r="H121" s="25"/>
      <c r="I121" s="25"/>
      <c r="J121" s="63"/>
      <c r="K121" s="25"/>
      <c r="M121" s="25"/>
      <c r="N121" s="25"/>
      <c r="O121" s="25"/>
      <c r="P121" s="25"/>
    </row>
    <row r="122" spans="2:16" customFormat="1" ht="14.25" customHeight="1" x14ac:dyDescent="0.25">
      <c r="B122" s="90" t="s">
        <v>69</v>
      </c>
      <c r="C122" s="120">
        <v>631</v>
      </c>
      <c r="D122" s="120">
        <v>703</v>
      </c>
      <c r="E122" s="120">
        <v>1039</v>
      </c>
      <c r="F122" s="120">
        <v>2273</v>
      </c>
      <c r="G122" s="120">
        <v>1796</v>
      </c>
      <c r="H122" s="25"/>
      <c r="I122" s="25"/>
      <c r="J122" s="63"/>
      <c r="K122" s="25"/>
      <c r="L122" s="25"/>
      <c r="M122" s="25"/>
      <c r="N122" s="25"/>
      <c r="O122" s="25"/>
      <c r="P122" s="25"/>
    </row>
    <row r="123" spans="2:16" customFormat="1" ht="14.25" customHeight="1" x14ac:dyDescent="0.25">
      <c r="B123" s="90" t="s">
        <v>6</v>
      </c>
      <c r="C123" s="120">
        <v>2414</v>
      </c>
      <c r="D123" s="120">
        <v>3127</v>
      </c>
      <c r="E123" s="120">
        <v>4867</v>
      </c>
      <c r="F123" s="120">
        <v>10276</v>
      </c>
      <c r="G123" s="120">
        <v>8008</v>
      </c>
      <c r="H123" s="25"/>
      <c r="I123" s="25"/>
      <c r="J123" s="63"/>
      <c r="K123" s="25"/>
      <c r="L123" s="64"/>
      <c r="M123" s="25"/>
      <c r="N123" s="25"/>
      <c r="O123" s="25"/>
      <c r="P123" s="25"/>
    </row>
    <row r="124" spans="2:16" customFormat="1" ht="14.25" customHeight="1" x14ac:dyDescent="0.25">
      <c r="B124" s="90" t="s">
        <v>8</v>
      </c>
      <c r="C124" s="120">
        <v>954</v>
      </c>
      <c r="D124" s="120">
        <v>1099</v>
      </c>
      <c r="E124" s="120">
        <v>1793</v>
      </c>
      <c r="F124" s="120">
        <v>3966</v>
      </c>
      <c r="G124" s="120">
        <v>3134</v>
      </c>
      <c r="H124" s="25"/>
      <c r="I124" s="25"/>
      <c r="J124" s="63"/>
      <c r="K124" s="25"/>
      <c r="L124" s="25"/>
      <c r="M124" s="25"/>
      <c r="N124" s="25"/>
      <c r="O124" s="25"/>
      <c r="P124" s="25"/>
    </row>
    <row r="125" spans="2:16" customFormat="1" ht="14.25" customHeight="1" x14ac:dyDescent="0.25">
      <c r="B125" s="90" t="s">
        <v>16</v>
      </c>
      <c r="C125" s="120">
        <v>1719</v>
      </c>
      <c r="D125" s="120">
        <v>1865</v>
      </c>
      <c r="E125" s="120">
        <v>2804</v>
      </c>
      <c r="F125" s="120">
        <v>5355</v>
      </c>
      <c r="G125" s="120">
        <v>3871</v>
      </c>
      <c r="H125" s="25"/>
      <c r="I125" s="25"/>
      <c r="J125" s="63"/>
      <c r="K125" s="25"/>
      <c r="L125" s="25"/>
      <c r="M125" s="25"/>
      <c r="N125" s="25"/>
      <c r="O125" s="25"/>
      <c r="P125" s="25"/>
    </row>
    <row r="126" spans="2:16" customFormat="1" ht="14.25" customHeight="1" x14ac:dyDescent="0.25">
      <c r="B126" s="90" t="s">
        <v>13</v>
      </c>
      <c r="C126" s="120">
        <v>3424</v>
      </c>
      <c r="D126" s="120">
        <v>3809</v>
      </c>
      <c r="E126" s="120">
        <v>6163</v>
      </c>
      <c r="F126" s="120">
        <v>10907</v>
      </c>
      <c r="G126" s="120">
        <v>9688</v>
      </c>
      <c r="H126" s="25"/>
      <c r="I126" s="25"/>
      <c r="J126" s="63"/>
      <c r="K126" s="25"/>
      <c r="L126" s="25"/>
      <c r="M126" s="25"/>
      <c r="N126" s="25"/>
      <c r="O126" s="25"/>
      <c r="P126" s="25"/>
    </row>
    <row r="127" spans="2:16" customFormat="1" ht="14.25" customHeight="1" x14ac:dyDescent="0.25">
      <c r="B127" s="90" t="s">
        <v>7</v>
      </c>
      <c r="C127" s="120">
        <v>2137</v>
      </c>
      <c r="D127" s="120">
        <v>2150</v>
      </c>
      <c r="E127" s="120">
        <v>3611</v>
      </c>
      <c r="F127" s="120">
        <v>7741</v>
      </c>
      <c r="G127" s="120">
        <v>6291</v>
      </c>
      <c r="H127" s="25"/>
      <c r="I127" s="25"/>
      <c r="J127" s="63"/>
      <c r="K127" s="25"/>
      <c r="L127" s="25"/>
      <c r="M127" s="25"/>
      <c r="N127" s="25"/>
      <c r="O127" s="25"/>
      <c r="P127" s="25"/>
    </row>
    <row r="128" spans="2:16" customFormat="1" ht="14.25" customHeight="1" x14ac:dyDescent="0.25">
      <c r="B128" s="90" t="s">
        <v>23</v>
      </c>
      <c r="C128" s="120">
        <v>358</v>
      </c>
      <c r="D128" s="120">
        <v>503</v>
      </c>
      <c r="E128" s="120">
        <v>711</v>
      </c>
      <c r="F128" s="120">
        <v>1283</v>
      </c>
      <c r="G128" s="120">
        <v>957</v>
      </c>
      <c r="H128" s="25"/>
      <c r="I128" s="25"/>
      <c r="J128" s="63"/>
      <c r="K128" s="25"/>
      <c r="L128" s="25"/>
      <c r="M128" s="25"/>
      <c r="N128" s="25"/>
      <c r="O128" s="25"/>
      <c r="P128" s="25"/>
    </row>
    <row r="129" spans="2:16" customFormat="1" ht="14.25" customHeight="1" x14ac:dyDescent="0.25">
      <c r="B129" s="90" t="s">
        <v>68</v>
      </c>
      <c r="C129" s="120">
        <v>1189</v>
      </c>
      <c r="D129" s="120">
        <v>1293</v>
      </c>
      <c r="E129" s="120">
        <v>2077</v>
      </c>
      <c r="F129" s="120">
        <v>4170</v>
      </c>
      <c r="G129" s="120">
        <v>3253</v>
      </c>
      <c r="H129" s="25"/>
      <c r="I129" s="25"/>
      <c r="J129" s="63"/>
      <c r="K129" s="25"/>
      <c r="L129" s="25"/>
      <c r="M129" s="25"/>
      <c r="N129" s="25"/>
      <c r="O129" s="25"/>
      <c r="P129" s="25"/>
    </row>
    <row r="130" spans="2:16" customFormat="1" ht="14.25" customHeight="1" x14ac:dyDescent="0.25">
      <c r="B130" s="90" t="s">
        <v>15</v>
      </c>
      <c r="C130" s="120">
        <v>1553</v>
      </c>
      <c r="D130" s="120">
        <v>1845</v>
      </c>
      <c r="E130" s="120">
        <v>3030</v>
      </c>
      <c r="F130" s="120">
        <v>5424</v>
      </c>
      <c r="G130" s="120">
        <v>4270</v>
      </c>
      <c r="H130" s="25"/>
      <c r="I130" s="25"/>
      <c r="J130" s="63"/>
      <c r="K130" s="25"/>
      <c r="L130" s="25"/>
      <c r="M130" s="25"/>
      <c r="N130" s="25"/>
      <c r="O130" s="25"/>
      <c r="P130" s="25"/>
    </row>
    <row r="131" spans="2:16" customFormat="1" ht="14.25" customHeight="1" x14ac:dyDescent="0.25">
      <c r="B131" s="90" t="s">
        <v>67</v>
      </c>
      <c r="C131" s="120">
        <v>1957</v>
      </c>
      <c r="D131" s="120">
        <v>2290</v>
      </c>
      <c r="E131" s="120">
        <v>3828</v>
      </c>
      <c r="F131" s="120">
        <v>6960</v>
      </c>
      <c r="G131" s="120">
        <v>5402</v>
      </c>
      <c r="H131" s="25"/>
      <c r="I131" s="25"/>
      <c r="J131" s="63"/>
      <c r="K131" s="25"/>
      <c r="L131" s="25"/>
      <c r="M131" s="25"/>
      <c r="N131" s="25"/>
      <c r="O131" s="25"/>
      <c r="P131" s="25"/>
    </row>
    <row r="132" spans="2:16" customFormat="1" ht="14.25" customHeight="1" x14ac:dyDescent="0.25">
      <c r="B132" s="90" t="s">
        <v>9</v>
      </c>
      <c r="C132" s="120">
        <v>2756</v>
      </c>
      <c r="D132" s="120">
        <v>3180</v>
      </c>
      <c r="E132" s="120">
        <v>4660</v>
      </c>
      <c r="F132" s="120">
        <v>9116</v>
      </c>
      <c r="G132" s="120">
        <v>7274</v>
      </c>
      <c r="H132" s="25"/>
      <c r="I132" s="25"/>
      <c r="J132" s="63"/>
      <c r="K132" s="25"/>
      <c r="L132" s="25"/>
      <c r="M132" s="25"/>
      <c r="N132" s="25"/>
      <c r="O132" s="25"/>
      <c r="P132" s="25"/>
    </row>
    <row r="133" spans="2:16" customFormat="1" ht="14.25" customHeight="1" x14ac:dyDescent="0.25">
      <c r="B133" s="90" t="s">
        <v>77</v>
      </c>
      <c r="C133" s="120">
        <v>1402</v>
      </c>
      <c r="D133" s="120">
        <v>1473</v>
      </c>
      <c r="E133" s="120">
        <v>2418</v>
      </c>
      <c r="F133" s="120">
        <v>5328</v>
      </c>
      <c r="G133" s="120">
        <v>4022</v>
      </c>
      <c r="H133" s="25"/>
      <c r="I133" s="25"/>
      <c r="J133" s="63"/>
      <c r="K133" s="25"/>
      <c r="L133" s="25"/>
      <c r="M133" s="25"/>
      <c r="N133" s="25"/>
      <c r="O133" s="25"/>
      <c r="P133" s="25"/>
    </row>
    <row r="134" spans="2:16" customFormat="1" ht="14.25" customHeight="1" x14ac:dyDescent="0.25">
      <c r="B134" s="90" t="s">
        <v>5</v>
      </c>
      <c r="C134" s="120">
        <v>34035</v>
      </c>
      <c r="D134" s="120">
        <v>40924</v>
      </c>
      <c r="E134" s="120">
        <v>64582</v>
      </c>
      <c r="F134" s="120">
        <v>128709</v>
      </c>
      <c r="G134" s="120">
        <v>104813</v>
      </c>
      <c r="H134" s="25"/>
      <c r="I134" s="25"/>
      <c r="J134" s="63"/>
      <c r="K134" s="25"/>
      <c r="L134" s="25"/>
      <c r="M134" s="25"/>
      <c r="N134" s="25"/>
      <c r="O134" s="25"/>
      <c r="P134" s="25"/>
    </row>
    <row r="135" spans="2:16" customFormat="1" ht="14.25" customHeight="1" x14ac:dyDescent="0.25">
      <c r="B135" s="90" t="s">
        <v>19</v>
      </c>
      <c r="C135" s="120">
        <v>704</v>
      </c>
      <c r="D135" s="120">
        <v>750</v>
      </c>
      <c r="E135" s="120">
        <v>1240</v>
      </c>
      <c r="F135" s="120">
        <v>2305</v>
      </c>
      <c r="G135" s="120">
        <v>1843</v>
      </c>
      <c r="H135" s="25"/>
      <c r="I135" s="25"/>
      <c r="J135" s="63"/>
      <c r="K135" s="25"/>
      <c r="L135" s="25"/>
      <c r="M135" s="25"/>
      <c r="N135" s="25"/>
      <c r="O135" s="25"/>
      <c r="P135" s="25"/>
    </row>
    <row r="136" spans="2:16" customFormat="1" ht="14.25" customHeight="1" x14ac:dyDescent="0.25">
      <c r="B136" s="90" t="s">
        <v>49</v>
      </c>
      <c r="C136" s="120">
        <v>319</v>
      </c>
      <c r="D136" s="120">
        <v>436</v>
      </c>
      <c r="E136" s="120">
        <v>734</v>
      </c>
      <c r="F136" s="120">
        <v>1260</v>
      </c>
      <c r="G136" s="120">
        <v>1056</v>
      </c>
      <c r="H136" s="25"/>
      <c r="I136" s="25"/>
      <c r="J136" s="63"/>
      <c r="K136" s="25"/>
      <c r="L136" s="25"/>
      <c r="M136" s="25"/>
      <c r="N136" s="25"/>
      <c r="O136" s="25"/>
      <c r="P136" s="25"/>
    </row>
    <row r="137" spans="2:16" customFormat="1" ht="14.25" customHeight="1" x14ac:dyDescent="0.25">
      <c r="B137" s="90" t="s">
        <v>24</v>
      </c>
      <c r="C137" s="120">
        <v>319</v>
      </c>
      <c r="D137" s="120">
        <v>351</v>
      </c>
      <c r="E137" s="120">
        <v>511</v>
      </c>
      <c r="F137" s="120">
        <v>1021</v>
      </c>
      <c r="G137" s="120">
        <v>770</v>
      </c>
      <c r="H137" s="25"/>
      <c r="I137" s="25"/>
      <c r="J137" s="63"/>
      <c r="K137" s="25"/>
      <c r="L137" s="25"/>
      <c r="M137" s="25"/>
      <c r="N137" s="25"/>
      <c r="O137" s="25"/>
      <c r="P137" s="25"/>
    </row>
    <row r="138" spans="2:16" customFormat="1" ht="14.25" customHeight="1" x14ac:dyDescent="0.25">
      <c r="B138" s="90" t="s">
        <v>25</v>
      </c>
      <c r="C138" s="120">
        <v>387</v>
      </c>
      <c r="D138" s="120">
        <v>333</v>
      </c>
      <c r="E138" s="120">
        <v>563</v>
      </c>
      <c r="F138" s="120">
        <v>987</v>
      </c>
      <c r="G138" s="120">
        <v>803</v>
      </c>
      <c r="H138" s="25"/>
      <c r="I138" s="25"/>
      <c r="J138" s="63"/>
      <c r="K138" s="25"/>
      <c r="L138" s="25"/>
      <c r="M138" s="25"/>
      <c r="N138" s="25"/>
      <c r="O138" s="25"/>
      <c r="P138" s="25"/>
    </row>
    <row r="139" spans="2:16" customFormat="1" ht="14.25" customHeight="1" x14ac:dyDescent="0.25">
      <c r="B139" s="90" t="s">
        <v>14</v>
      </c>
      <c r="C139" s="120">
        <v>2692</v>
      </c>
      <c r="D139" s="120">
        <v>2928</v>
      </c>
      <c r="E139" s="120">
        <v>4515</v>
      </c>
      <c r="F139" s="120">
        <v>8080</v>
      </c>
      <c r="G139" s="120">
        <v>6607</v>
      </c>
      <c r="H139" s="25"/>
      <c r="I139" s="25"/>
      <c r="J139" s="63"/>
      <c r="K139" s="25"/>
      <c r="L139" s="25"/>
      <c r="M139" s="25"/>
      <c r="N139" s="25"/>
      <c r="O139" s="25"/>
      <c r="P139" s="25"/>
    </row>
    <row r="140" spans="2:16" customFormat="1" ht="14.25" customHeight="1" x14ac:dyDescent="0.25">
      <c r="B140" s="90" t="s">
        <v>10</v>
      </c>
      <c r="C140" s="120">
        <v>1713</v>
      </c>
      <c r="D140" s="120">
        <v>1903</v>
      </c>
      <c r="E140" s="120">
        <v>2974</v>
      </c>
      <c r="F140" s="120">
        <v>6339</v>
      </c>
      <c r="G140" s="120">
        <v>4785</v>
      </c>
      <c r="H140" s="25"/>
      <c r="I140" s="25"/>
      <c r="J140" s="63"/>
      <c r="K140" s="25"/>
      <c r="L140" s="25"/>
      <c r="M140" s="25"/>
      <c r="N140" s="25"/>
      <c r="O140" s="25"/>
      <c r="P140" s="25"/>
    </row>
    <row r="141" spans="2:16" customFormat="1" ht="14.25" customHeight="1" x14ac:dyDescent="0.25">
      <c r="B141" s="90" t="s">
        <v>18</v>
      </c>
      <c r="C141" s="120">
        <v>1531</v>
      </c>
      <c r="D141" s="120">
        <v>1716</v>
      </c>
      <c r="E141" s="120">
        <v>2414</v>
      </c>
      <c r="F141" s="120">
        <v>3640</v>
      </c>
      <c r="G141" s="120">
        <v>2941</v>
      </c>
      <c r="H141" s="25"/>
      <c r="I141" s="25"/>
      <c r="J141" s="63"/>
      <c r="K141" s="25"/>
      <c r="L141" s="25"/>
      <c r="M141" s="25"/>
      <c r="N141" s="25"/>
      <c r="O141" s="25"/>
      <c r="P141" s="25"/>
    </row>
    <row r="142" spans="2:16" customFormat="1" ht="14.25" customHeight="1" x14ac:dyDescent="0.25">
      <c r="B142" s="90" t="s">
        <v>21</v>
      </c>
      <c r="C142" s="120">
        <v>465</v>
      </c>
      <c r="D142" s="120">
        <v>579</v>
      </c>
      <c r="E142" s="120">
        <v>919</v>
      </c>
      <c r="F142" s="120">
        <v>2062</v>
      </c>
      <c r="G142" s="120">
        <v>1540</v>
      </c>
      <c r="H142" s="25"/>
      <c r="I142" s="25"/>
      <c r="J142" s="63"/>
      <c r="K142" s="25"/>
      <c r="L142" s="25"/>
      <c r="M142" s="25"/>
      <c r="N142" s="25"/>
      <c r="O142" s="25"/>
      <c r="P142" s="25"/>
    </row>
    <row r="143" spans="2:16" customFormat="1" ht="14.25" customHeight="1" x14ac:dyDescent="0.25">
      <c r="B143" s="90" t="s">
        <v>26</v>
      </c>
      <c r="C143" s="120">
        <v>303</v>
      </c>
      <c r="D143" s="120">
        <v>326</v>
      </c>
      <c r="E143" s="120">
        <v>569</v>
      </c>
      <c r="F143" s="120">
        <v>960</v>
      </c>
      <c r="G143" s="120">
        <v>943</v>
      </c>
      <c r="H143" s="25"/>
      <c r="I143" s="25"/>
      <c r="J143" s="63"/>
      <c r="K143" s="25"/>
      <c r="L143" s="25"/>
      <c r="M143" s="25"/>
      <c r="N143" s="25"/>
      <c r="O143" s="25"/>
      <c r="P143" s="25"/>
    </row>
    <row r="144" spans="2:16" customFormat="1" ht="14.25" customHeight="1" thickBot="1" x14ac:dyDescent="0.3">
      <c r="B144" s="129" t="s">
        <v>20</v>
      </c>
      <c r="C144" s="130">
        <v>518</v>
      </c>
      <c r="D144" s="130">
        <v>615</v>
      </c>
      <c r="E144" s="130">
        <v>1046</v>
      </c>
      <c r="F144" s="130">
        <v>2064</v>
      </c>
      <c r="G144" s="130">
        <v>1717</v>
      </c>
      <c r="H144" s="25"/>
      <c r="I144" s="25"/>
      <c r="J144" s="63"/>
      <c r="K144" s="25"/>
      <c r="L144" s="25"/>
      <c r="M144" s="25"/>
      <c r="N144" s="25"/>
      <c r="O144" s="25"/>
      <c r="P144" s="25"/>
    </row>
    <row r="145" spans="2:16" customFormat="1" ht="14.25" customHeight="1" x14ac:dyDescent="0.25">
      <c r="B145" s="36" t="s">
        <v>3</v>
      </c>
      <c r="C145" s="37">
        <f>SUM(C120:C144)</f>
        <v>65068</v>
      </c>
      <c r="D145" s="37">
        <f t="shared" ref="D145:G145" si="14">SUM(D120:D144)</f>
        <v>75988</v>
      </c>
      <c r="E145" s="37">
        <f t="shared" si="14"/>
        <v>119786</v>
      </c>
      <c r="F145" s="37">
        <f t="shared" si="14"/>
        <v>235791</v>
      </c>
      <c r="G145" s="37">
        <f t="shared" si="14"/>
        <v>190018</v>
      </c>
      <c r="H145" s="42"/>
      <c r="I145" s="42"/>
      <c r="J145" s="42"/>
      <c r="K145" s="42"/>
      <c r="L145" s="42"/>
      <c r="M145" s="42"/>
      <c r="N145" s="42"/>
      <c r="O145" s="42"/>
      <c r="P145" s="42"/>
    </row>
    <row r="146" spans="2:16" ht="15.75" customHeight="1" thickBot="1" x14ac:dyDescent="0.3">
      <c r="B146" s="137" t="s">
        <v>80</v>
      </c>
      <c r="G146" s="10"/>
    </row>
    <row r="147" spans="2:16" ht="16.5" customHeight="1" thickTop="1" x14ac:dyDescent="0.25">
      <c r="B147" s="65"/>
      <c r="C147" s="65"/>
      <c r="D147" s="65"/>
      <c r="E147" s="65"/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P147" s="65"/>
    </row>
    <row r="148" spans="2:16" customFormat="1" ht="16.5" customHeight="1" x14ac:dyDescent="0.25"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</row>
    <row r="149" spans="2:16" customFormat="1" ht="35.25" customHeight="1" x14ac:dyDescent="0.25">
      <c r="B149" s="13"/>
      <c r="C149" s="66"/>
      <c r="D149" s="66"/>
      <c r="E149" s="66"/>
      <c r="F149" s="66"/>
      <c r="G149" s="66"/>
      <c r="H149" s="66"/>
      <c r="I149" s="66"/>
      <c r="J149" s="66"/>
      <c r="K149" s="66"/>
      <c r="L149" s="66"/>
      <c r="M149" s="66"/>
      <c r="N149" s="66"/>
      <c r="O149" s="66"/>
      <c r="P149" s="66"/>
    </row>
    <row r="150" spans="2:16" ht="30" customHeight="1" x14ac:dyDescent="0.25">
      <c r="B150" s="67"/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  <c r="O150" s="68"/>
      <c r="P150" s="68"/>
    </row>
    <row r="151" spans="2:16" ht="30" customHeight="1" x14ac:dyDescent="0.25">
      <c r="B151" s="69" t="s">
        <v>0</v>
      </c>
      <c r="C151" s="70" t="s">
        <v>70</v>
      </c>
      <c r="D151" s="70" t="s">
        <v>71</v>
      </c>
      <c r="E151" s="71"/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</row>
    <row r="152" spans="2:16" ht="14.25" customHeight="1" x14ac:dyDescent="0.25">
      <c r="B152" s="131" t="s">
        <v>27</v>
      </c>
      <c r="C152" s="132">
        <v>5358</v>
      </c>
      <c r="D152" s="132">
        <f t="shared" ref="D152:D163" si="15">+C99-C152</f>
        <v>12330</v>
      </c>
      <c r="E152" s="135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</row>
    <row r="153" spans="2:16" ht="14.25" customHeight="1" x14ac:dyDescent="0.25">
      <c r="B153" s="133" t="s">
        <v>28</v>
      </c>
      <c r="C153" s="134">
        <v>4552</v>
      </c>
      <c r="D153" s="134">
        <f t="shared" si="15"/>
        <v>11799</v>
      </c>
      <c r="E153" s="135"/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</row>
    <row r="154" spans="2:16" ht="14.25" customHeight="1" x14ac:dyDescent="0.25">
      <c r="B154" s="133" t="s">
        <v>29</v>
      </c>
      <c r="C154" s="134">
        <v>6148</v>
      </c>
      <c r="D154" s="134">
        <f t="shared" si="15"/>
        <v>11880</v>
      </c>
      <c r="E154" s="135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1"/>
    </row>
    <row r="155" spans="2:16" ht="14.25" customHeight="1" x14ac:dyDescent="0.25">
      <c r="B155" s="133" t="s">
        <v>30</v>
      </c>
      <c r="C155" s="134">
        <v>5222</v>
      </c>
      <c r="D155" s="134">
        <f t="shared" si="15"/>
        <v>10215</v>
      </c>
      <c r="E155" s="135"/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1"/>
    </row>
    <row r="156" spans="2:16" ht="14.25" customHeight="1" x14ac:dyDescent="0.25">
      <c r="B156" s="133" t="s">
        <v>31</v>
      </c>
      <c r="C156" s="134">
        <v>5808</v>
      </c>
      <c r="D156" s="134">
        <f t="shared" si="15"/>
        <v>10853</v>
      </c>
      <c r="E156" s="135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</row>
    <row r="157" spans="2:16" ht="14.25" customHeight="1" x14ac:dyDescent="0.25">
      <c r="B157" s="133" t="s">
        <v>32</v>
      </c>
      <c r="C157" s="134">
        <v>5963</v>
      </c>
      <c r="D157" s="134">
        <f t="shared" si="15"/>
        <v>11321</v>
      </c>
      <c r="E157" s="72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</row>
    <row r="158" spans="2:16" ht="14.25" customHeight="1" x14ac:dyDescent="0.25">
      <c r="B158" s="133" t="s">
        <v>33</v>
      </c>
      <c r="C158" s="134">
        <v>5978</v>
      </c>
      <c r="D158" s="134">
        <f t="shared" si="15"/>
        <v>11660</v>
      </c>
      <c r="E158" s="72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</row>
    <row r="159" spans="2:16" ht="14.25" customHeight="1" x14ac:dyDescent="0.25">
      <c r="B159" s="133" t="s">
        <v>34</v>
      </c>
      <c r="C159" s="134">
        <v>6147</v>
      </c>
      <c r="D159" s="134">
        <f t="shared" si="15"/>
        <v>11863</v>
      </c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</row>
    <row r="160" spans="2:16" ht="14.25" customHeight="1" x14ac:dyDescent="0.25">
      <c r="B160" s="133" t="s">
        <v>35</v>
      </c>
      <c r="C160" s="134">
        <v>6208</v>
      </c>
      <c r="D160" s="134">
        <f t="shared" si="15"/>
        <v>11226</v>
      </c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</row>
    <row r="161" spans="2:16" ht="14.25" customHeight="1" x14ac:dyDescent="0.25">
      <c r="B161" s="133" t="s">
        <v>36</v>
      </c>
      <c r="C161" s="134">
        <v>5937</v>
      </c>
      <c r="D161" s="134">
        <f t="shared" si="15"/>
        <v>11505</v>
      </c>
      <c r="E161" s="71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</row>
    <row r="162" spans="2:16" ht="14.25" customHeight="1" thickBot="1" x14ac:dyDescent="0.3">
      <c r="B162" s="133" t="s">
        <v>37</v>
      </c>
      <c r="C162" s="134">
        <v>6519</v>
      </c>
      <c r="D162" s="134">
        <f t="shared" si="15"/>
        <v>11526</v>
      </c>
      <c r="E162" s="71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</row>
    <row r="163" spans="2:16" ht="14.25" hidden="1" customHeight="1" thickBot="1" x14ac:dyDescent="0.3">
      <c r="B163" s="133" t="s">
        <v>38</v>
      </c>
      <c r="C163" s="134"/>
      <c r="D163" s="134">
        <f t="shared" si="15"/>
        <v>0</v>
      </c>
      <c r="E163" s="71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</row>
    <row r="164" spans="2:16" ht="14.25" customHeight="1" x14ac:dyDescent="0.25">
      <c r="B164" s="86" t="s">
        <v>3</v>
      </c>
      <c r="C164" s="87">
        <f>+SUM(C152:C163)</f>
        <v>63840</v>
      </c>
      <c r="D164" s="87">
        <f>+G145-C164</f>
        <v>126178</v>
      </c>
      <c r="E164" s="72"/>
      <c r="F164" s="72"/>
      <c r="G164" s="72"/>
      <c r="H164" s="71"/>
      <c r="I164" s="71"/>
      <c r="J164" s="71"/>
      <c r="K164" s="71"/>
      <c r="L164" s="71"/>
      <c r="M164" s="71"/>
      <c r="N164" s="71"/>
      <c r="O164" s="71"/>
      <c r="P164" s="71"/>
    </row>
    <row r="165" spans="2:16" ht="14.25" customHeight="1" x14ac:dyDescent="0.25">
      <c r="B165" s="142"/>
      <c r="C165" s="143"/>
      <c r="D165" s="143"/>
      <c r="E165" s="144"/>
      <c r="F165" s="144"/>
      <c r="G165" s="144"/>
      <c r="H165" s="144"/>
      <c r="I165" s="144"/>
      <c r="J165" s="144"/>
      <c r="K165" s="144"/>
      <c r="L165" s="144"/>
      <c r="M165" s="144"/>
      <c r="N165" s="144"/>
      <c r="O165" s="144"/>
      <c r="P165" s="144"/>
    </row>
    <row r="166" spans="2:16" ht="14.25" customHeight="1" x14ac:dyDescent="0.25">
      <c r="B166" s="142"/>
      <c r="C166" s="143"/>
      <c r="D166" s="143"/>
      <c r="E166" s="144"/>
      <c r="F166" s="144"/>
      <c r="G166" s="144"/>
      <c r="H166" s="144"/>
      <c r="I166" s="144"/>
      <c r="J166" s="144"/>
      <c r="K166" s="144"/>
      <c r="L166" s="144"/>
      <c r="M166" s="144"/>
      <c r="N166" s="144"/>
      <c r="O166" s="144"/>
      <c r="P166" s="144"/>
    </row>
    <row r="167" spans="2:16" ht="14.25" customHeight="1" thickBot="1" x14ac:dyDescent="0.3">
      <c r="B167" s="142"/>
      <c r="C167" s="143"/>
      <c r="D167" s="143"/>
      <c r="E167" s="144"/>
      <c r="F167" s="144"/>
      <c r="G167" s="144"/>
      <c r="H167" s="144"/>
      <c r="I167" s="144"/>
      <c r="J167" s="144"/>
      <c r="K167" s="144"/>
      <c r="L167" s="144"/>
      <c r="M167" s="144"/>
      <c r="N167" s="144"/>
      <c r="O167" s="144"/>
      <c r="P167" s="144"/>
    </row>
    <row r="168" spans="2:16" ht="18.75" customHeight="1" thickTop="1" x14ac:dyDescent="0.25">
      <c r="B168" s="73"/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</row>
    <row r="169" spans="2:16" ht="3" customHeight="1" x14ac:dyDescent="0.25"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</row>
    <row r="170" spans="2:16" x14ac:dyDescent="0.25">
      <c r="B170" s="74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</row>
    <row r="171" spans="2:16" ht="11.25" customHeight="1" x14ac:dyDescent="0.25">
      <c r="B171" s="75"/>
      <c r="C171" s="68"/>
      <c r="D171" s="68"/>
      <c r="E171" s="68"/>
      <c r="F171" s="76"/>
      <c r="G171" s="76"/>
      <c r="H171" s="12"/>
      <c r="I171" s="12"/>
      <c r="J171" s="12"/>
      <c r="K171" s="12"/>
      <c r="L171" s="12"/>
      <c r="M171" s="12"/>
      <c r="N171" s="12"/>
      <c r="O171" s="12"/>
      <c r="P171" s="12"/>
    </row>
    <row r="172" spans="2:16" s="5" customFormat="1" ht="27.75" customHeight="1" x14ac:dyDescent="0.25">
      <c r="B172" s="1"/>
      <c r="C172" s="1"/>
      <c r="D172" s="1"/>
      <c r="E172" s="1"/>
      <c r="F172" s="1"/>
      <c r="G172" s="1"/>
    </row>
    <row r="173" spans="2:16" s="5" customFormat="1" ht="23.25" customHeight="1" x14ac:dyDescent="0.25">
      <c r="B173" s="77"/>
      <c r="C173" s="77"/>
      <c r="D173" s="77"/>
      <c r="E173" s="77"/>
      <c r="F173" s="77"/>
      <c r="G173" s="6"/>
    </row>
    <row r="174" spans="2:16" s="5" customFormat="1" ht="43.5" customHeight="1" x14ac:dyDescent="0.25">
      <c r="B174" s="155" t="s">
        <v>40</v>
      </c>
      <c r="C174" s="156"/>
      <c r="D174" s="7">
        <v>2020</v>
      </c>
      <c r="E174" s="7">
        <v>2021</v>
      </c>
      <c r="F174" s="8" t="s">
        <v>39</v>
      </c>
      <c r="G174" s="2"/>
    </row>
    <row r="175" spans="2:16" s="5" customFormat="1" ht="27" customHeight="1" thickBot="1" x14ac:dyDescent="0.3">
      <c r="B175" s="153" t="s">
        <v>79</v>
      </c>
      <c r="C175" s="154"/>
      <c r="D175" s="78">
        <v>218218</v>
      </c>
      <c r="E175" s="78">
        <f>+C111</f>
        <v>190018</v>
      </c>
      <c r="F175" s="4">
        <f t="shared" ref="F175" si="16">E175/D175-1</f>
        <v>-0.12922856959554208</v>
      </c>
      <c r="G175" s="2"/>
    </row>
    <row r="176" spans="2:16" s="5" customFormat="1" ht="21.75" customHeight="1" x14ac:dyDescent="0.25">
      <c r="B176" s="79"/>
      <c r="C176" s="79"/>
      <c r="D176" s="80"/>
      <c r="E176" s="80"/>
      <c r="F176" s="3"/>
      <c r="G176" s="2"/>
    </row>
    <row r="177" spans="2:7" s="5" customFormat="1" ht="11.25" customHeight="1" x14ac:dyDescent="0.25">
      <c r="B177" s="79"/>
      <c r="C177" s="79"/>
      <c r="D177" s="80"/>
      <c r="E177" s="80"/>
      <c r="F177" s="3"/>
      <c r="G177" s="2"/>
    </row>
    <row r="178" spans="2:7" s="5" customFormat="1" ht="11.25" customHeight="1" x14ac:dyDescent="0.25">
      <c r="B178" s="79"/>
      <c r="C178" s="79"/>
      <c r="D178" s="80"/>
      <c r="E178" s="80"/>
      <c r="F178" s="3"/>
      <c r="G178" s="2"/>
    </row>
    <row r="179" spans="2:7" x14ac:dyDescent="0.25">
      <c r="B179" s="12" t="s">
        <v>76</v>
      </c>
    </row>
  </sheetData>
  <sortState xmlns:xlrd2="http://schemas.microsoft.com/office/spreadsheetml/2017/richdata2" ref="B120:D144">
    <sortCondition ref="B120:B144"/>
  </sortState>
  <mergeCells count="16">
    <mergeCell ref="P88:P89"/>
    <mergeCell ref="B97:B98"/>
    <mergeCell ref="C97:C98"/>
    <mergeCell ref="K97:K98"/>
    <mergeCell ref="B174:C174"/>
    <mergeCell ref="B41:B42"/>
    <mergeCell ref="C41:C42"/>
    <mergeCell ref="K41:K42"/>
    <mergeCell ref="B175:C175"/>
    <mergeCell ref="O88:O89"/>
    <mergeCell ref="B3:P3"/>
    <mergeCell ref="B4:P4"/>
    <mergeCell ref="B16:C16"/>
    <mergeCell ref="B22:F22"/>
    <mergeCell ref="O32:O33"/>
    <mergeCell ref="P32:P33"/>
  </mergeCells>
  <printOptions horizontalCentered="1"/>
  <pageMargins left="0.15748031496062992" right="7.874015748031496E-2" top="0.11811023622047245" bottom="0.11811023622047245" header="7.874015748031496E-2" footer="7.874015748031496E-2"/>
  <pageSetup paperSize="9" scale="60" orientation="portrait" r:id="rId1"/>
  <rowBreaks count="2" manualBreakCount="2">
    <brk id="17" max="16" man="1"/>
    <brk id="95" max="16" man="1"/>
  </rowBreaks>
  <ignoredErrors>
    <ignoredError sqref="C145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Linea 100</vt:lpstr>
      <vt:lpstr>'Linea 100'!Área_de_impresión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carlosco225</dc:creator>
  <cp:lastModifiedBy>Genaro</cp:lastModifiedBy>
  <cp:lastPrinted>2021-10-04T19:34:32Z</cp:lastPrinted>
  <dcterms:created xsi:type="dcterms:W3CDTF">2017-02-04T20:16:38Z</dcterms:created>
  <dcterms:modified xsi:type="dcterms:W3CDTF">2021-12-07T22:51:27Z</dcterms:modified>
</cp:coreProperties>
</file>