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4\subir portal de junio\"/>
    </mc:Choice>
  </mc:AlternateContent>
  <xr:revisionPtr revIDLastSave="0" documentId="8_{2D6E41B2-8232-4E9D-8A8B-5CC6A2D7C425}" xr6:coauthVersionLast="47" xr6:coauthVersionMax="47" xr10:uidLastSave="{00000000-0000-0000-0000-000000000000}"/>
  <bookViews>
    <workbookView xWindow="2730" yWindow="2730" windowWidth="23670" windowHeight="11745" xr2:uid="{35A49410-5036-4205-935B-DDF891CCB4D1}"/>
  </bookViews>
  <sheets>
    <sheet name="Linea 100" sheetId="1" r:id="rId1"/>
  </sheets>
  <externalReferences>
    <externalReference r:id="rId2"/>
  </externalReferences>
  <definedNames>
    <definedName name="_xlnm.Print_Area" localSheetId="0">'Linea 100'!$A$1:$Q$297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6" i="1" l="1"/>
  <c r="E294" i="1"/>
  <c r="F294" i="1" s="1"/>
  <c r="E290" i="1"/>
  <c r="F290" i="1" s="1"/>
  <c r="E286" i="1"/>
  <c r="F286" i="1" s="1"/>
  <c r="G243" i="1"/>
  <c r="F243" i="1"/>
  <c r="E243" i="1"/>
  <c r="D243" i="1"/>
  <c r="C243" i="1"/>
  <c r="K208" i="1"/>
  <c r="J208" i="1"/>
  <c r="J209" i="1" s="1"/>
  <c r="I208" i="1"/>
  <c r="I209" i="1" s="1"/>
  <c r="H208" i="1"/>
  <c r="G208" i="1"/>
  <c r="F208" i="1"/>
  <c r="F209" i="1" s="1"/>
  <c r="E208" i="1"/>
  <c r="E209" i="1" s="1"/>
  <c r="D208" i="1"/>
  <c r="C207" i="1"/>
  <c r="C206" i="1"/>
  <c r="C205" i="1"/>
  <c r="C204" i="1"/>
  <c r="C203" i="1"/>
  <c r="C202" i="1"/>
  <c r="C201" i="1"/>
  <c r="C200" i="1"/>
  <c r="C199" i="1"/>
  <c r="C198" i="1"/>
  <c r="M197" i="1"/>
  <c r="C197" i="1"/>
  <c r="C196" i="1"/>
  <c r="C208" i="1" s="1"/>
  <c r="F187" i="1"/>
  <c r="F188" i="1" s="1"/>
  <c r="E187" i="1"/>
  <c r="E188" i="1" s="1"/>
  <c r="P188" i="1" s="1"/>
  <c r="D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87" i="1" s="1"/>
  <c r="C188" i="1" s="1"/>
  <c r="L166" i="1"/>
  <c r="K166" i="1"/>
  <c r="J166" i="1"/>
  <c r="I166" i="1"/>
  <c r="H166" i="1"/>
  <c r="G166" i="1"/>
  <c r="F166" i="1"/>
  <c r="E166" i="1"/>
  <c r="D166" i="1"/>
  <c r="C166" i="1"/>
  <c r="H147" i="1"/>
  <c r="G147" i="1"/>
  <c r="F147" i="1"/>
  <c r="E147" i="1"/>
  <c r="D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47" i="1" s="1"/>
  <c r="K127" i="1"/>
  <c r="P116" i="1" s="1"/>
  <c r="J127" i="1"/>
  <c r="I127" i="1"/>
  <c r="I128" i="1" s="1"/>
  <c r="H127" i="1"/>
  <c r="N116" i="1" s="1"/>
  <c r="G127" i="1"/>
  <c r="F127" i="1"/>
  <c r="E127" i="1"/>
  <c r="E128" i="1" s="1"/>
  <c r="D127" i="1"/>
  <c r="D128" i="1" s="1"/>
  <c r="C126" i="1"/>
  <c r="C125" i="1"/>
  <c r="C124" i="1"/>
  <c r="C123" i="1"/>
  <c r="C122" i="1"/>
  <c r="C121" i="1"/>
  <c r="C120" i="1"/>
  <c r="C119" i="1"/>
  <c r="C118" i="1"/>
  <c r="C117" i="1"/>
  <c r="O116" i="1"/>
  <c r="C116" i="1"/>
  <c r="C115" i="1"/>
  <c r="C127" i="1" s="1"/>
  <c r="E106" i="1"/>
  <c r="D106" i="1"/>
  <c r="C105" i="1"/>
  <c r="E295" i="1" s="1"/>
  <c r="F295" i="1" s="1"/>
  <c r="C104" i="1"/>
  <c r="C103" i="1"/>
  <c r="E293" i="1" s="1"/>
  <c r="F293" i="1" s="1"/>
  <c r="C102" i="1"/>
  <c r="E292" i="1" s="1"/>
  <c r="F292" i="1" s="1"/>
  <c r="C101" i="1"/>
  <c r="E291" i="1" s="1"/>
  <c r="F291" i="1" s="1"/>
  <c r="C100" i="1"/>
  <c r="C99" i="1"/>
  <c r="E289" i="1" s="1"/>
  <c r="F289" i="1" s="1"/>
  <c r="C98" i="1"/>
  <c r="E288" i="1" s="1"/>
  <c r="F288" i="1" s="1"/>
  <c r="C97" i="1"/>
  <c r="E287" i="1" s="1"/>
  <c r="F287" i="1" s="1"/>
  <c r="C96" i="1"/>
  <c r="C95" i="1"/>
  <c r="E285" i="1" s="1"/>
  <c r="F285" i="1" s="1"/>
  <c r="C94" i="1"/>
  <c r="C106" i="1" s="1"/>
  <c r="D86" i="1"/>
  <c r="E85" i="1" s="1"/>
  <c r="E82" i="1"/>
  <c r="K71" i="1"/>
  <c r="J71" i="1"/>
  <c r="I71" i="1"/>
  <c r="I72" i="1" s="1"/>
  <c r="H71" i="1"/>
  <c r="N60" i="1" s="1"/>
  <c r="G71" i="1"/>
  <c r="F71" i="1"/>
  <c r="E71" i="1"/>
  <c r="E72" i="1" s="1"/>
  <c r="D71" i="1"/>
  <c r="D72" i="1" s="1"/>
  <c r="C70" i="1"/>
  <c r="C69" i="1"/>
  <c r="C68" i="1"/>
  <c r="C67" i="1"/>
  <c r="C66" i="1"/>
  <c r="C65" i="1"/>
  <c r="C64" i="1"/>
  <c r="C63" i="1"/>
  <c r="C62" i="1"/>
  <c r="C61" i="1"/>
  <c r="O60" i="1"/>
  <c r="C60" i="1"/>
  <c r="C59" i="1"/>
  <c r="C71" i="1" s="1"/>
  <c r="E49" i="1"/>
  <c r="D49" i="1"/>
  <c r="C48" i="1"/>
  <c r="C47" i="1"/>
  <c r="C46" i="1"/>
  <c r="C45" i="1"/>
  <c r="C44" i="1"/>
  <c r="C43" i="1"/>
  <c r="C42" i="1"/>
  <c r="C41" i="1"/>
  <c r="C40" i="1"/>
  <c r="C39" i="1"/>
  <c r="C38" i="1"/>
  <c r="C37" i="1"/>
  <c r="C49" i="1" s="1"/>
  <c r="G22" i="1"/>
  <c r="E22" i="1"/>
  <c r="D22" i="1"/>
  <c r="F21" i="1"/>
  <c r="C21" i="1"/>
  <c r="F20" i="1"/>
  <c r="C20" i="1" s="1"/>
  <c r="F19" i="1"/>
  <c r="C19" i="1"/>
  <c r="F18" i="1"/>
  <c r="C18" i="1" s="1"/>
  <c r="F17" i="1"/>
  <c r="C17" i="1"/>
  <c r="F16" i="1"/>
  <c r="C16" i="1" s="1"/>
  <c r="F15" i="1"/>
  <c r="C15" i="1"/>
  <c r="F14" i="1"/>
  <c r="C14" i="1" s="1"/>
  <c r="F13" i="1"/>
  <c r="C13" i="1"/>
  <c r="F12" i="1"/>
  <c r="C12" i="1" s="1"/>
  <c r="F11" i="1"/>
  <c r="C11" i="1"/>
  <c r="F10" i="1"/>
  <c r="C10" i="1" s="1"/>
  <c r="E107" i="1" l="1"/>
  <c r="P108" i="1" s="1"/>
  <c r="D107" i="1"/>
  <c r="O108" i="1" s="1"/>
  <c r="E148" i="1"/>
  <c r="C72" i="1"/>
  <c r="J72" i="1"/>
  <c r="F72" i="1"/>
  <c r="G72" i="1"/>
  <c r="K72" i="1"/>
  <c r="F148" i="1"/>
  <c r="C209" i="1"/>
  <c r="H209" i="1"/>
  <c r="D209" i="1"/>
  <c r="G209" i="1"/>
  <c r="K209" i="1"/>
  <c r="E50" i="1"/>
  <c r="P50" i="1" s="1"/>
  <c r="D50" i="1"/>
  <c r="O50" i="1" s="1"/>
  <c r="D148" i="1"/>
  <c r="G148" i="1"/>
  <c r="H148" i="1"/>
  <c r="C148" i="1"/>
  <c r="C22" i="1"/>
  <c r="G23" i="1" s="1"/>
  <c r="C128" i="1"/>
  <c r="F128" i="1"/>
  <c r="J128" i="1"/>
  <c r="G128" i="1"/>
  <c r="D188" i="1"/>
  <c r="O188" i="1" s="1"/>
  <c r="P60" i="1"/>
  <c r="K128" i="1"/>
  <c r="N197" i="1"/>
  <c r="E284" i="1"/>
  <c r="M60" i="1"/>
  <c r="H72" i="1"/>
  <c r="E80" i="1"/>
  <c r="E84" i="1"/>
  <c r="M116" i="1"/>
  <c r="H128" i="1"/>
  <c r="O197" i="1"/>
  <c r="E83" i="1"/>
  <c r="F22" i="1"/>
  <c r="E81" i="1"/>
  <c r="P197" i="1"/>
  <c r="E296" i="1" l="1"/>
  <c r="F296" i="1" s="1"/>
  <c r="F284" i="1"/>
  <c r="F23" i="1"/>
  <c r="C23" i="1" s="1"/>
  <c r="E23" i="1"/>
  <c r="D23" i="1"/>
</calcChain>
</file>

<file path=xl/sharedStrings.xml><?xml version="1.0" encoding="utf-8"?>
<sst xmlns="http://schemas.openxmlformats.org/spreadsheetml/2006/main" count="347" uniqueCount="127">
  <si>
    <t>Mes</t>
  </si>
  <si>
    <t>Recibidas (Total)</t>
  </si>
  <si>
    <t>Atendidas</t>
  </si>
  <si>
    <t>Abandonadas</t>
  </si>
  <si>
    <t>Llamada recibida (Total)</t>
  </si>
  <si>
    <t>Efectiva</t>
  </si>
  <si>
    <t>No efectiva</t>
  </si>
  <si>
    <t>Sub 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</si>
  <si>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</si>
  <si>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</si>
  <si>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</si>
  <si>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</si>
  <si>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</si>
  <si>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</si>
  <si>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</si>
  <si>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</si>
  <si>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</si>
  <si>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</si>
  <si>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</si>
  <si>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</si>
  <si>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</si>
  <si>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Recibidas</t>
  </si>
  <si>
    <t>%</t>
  </si>
  <si>
    <t>Mujer</t>
  </si>
  <si>
    <t>Hombre</t>
  </si>
  <si>
    <t>Infancia</t>
  </si>
  <si>
    <t>Niñez</t>
  </si>
  <si>
    <t>Adolescentes</t>
  </si>
  <si>
    <t>Adolescentes tardios</t>
  </si>
  <si>
    <t>Jóvenes</t>
  </si>
  <si>
    <t>Adultos</t>
  </si>
  <si>
    <t>Adulto Mayor</t>
  </si>
  <si>
    <t>Sin información</t>
  </si>
  <si>
    <t>(0-5 años)</t>
  </si>
  <si>
    <t>(6-11 años)</t>
  </si>
  <si>
    <t>(12-14 años)</t>
  </si>
  <si>
    <t>(15-17 años)</t>
  </si>
  <si>
    <t>(18-29 años)</t>
  </si>
  <si>
    <t>(30-59 años)</t>
  </si>
  <si>
    <t>(60 a más años)</t>
  </si>
  <si>
    <t>Ninos, niñas y adolescentes</t>
  </si>
  <si>
    <t>Adultos mayores</t>
  </si>
  <si>
    <t>Relación</t>
  </si>
  <si>
    <t>Él / Ella misma</t>
  </si>
  <si>
    <t>Anónimo</t>
  </si>
  <si>
    <t>Madre/padre</t>
  </si>
  <si>
    <t>Otro familiar</t>
  </si>
  <si>
    <t>Otra persona</t>
  </si>
  <si>
    <t>Seudónimo</t>
  </si>
  <si>
    <t>Niñas, niños y adolescentes</t>
  </si>
  <si>
    <t>Violencia Psicológica</t>
  </si>
  <si>
    <t>Violencia Física</t>
  </si>
  <si>
    <t>Violencia Sexual</t>
  </si>
  <si>
    <t>Violencia Económica</t>
  </si>
  <si>
    <t>Otra consulta</t>
  </si>
  <si>
    <t>*Motivo de consulta para la atención de la persona afectada</t>
  </si>
  <si>
    <t>Sustracción de menor</t>
  </si>
  <si>
    <t>Filiación</t>
  </si>
  <si>
    <t>Tenencia y/o régimen de visitas</t>
  </si>
  <si>
    <t>Alimentos</t>
  </si>
  <si>
    <t>Desaparición</t>
  </si>
  <si>
    <t>Separación y/o divorcio</t>
  </si>
  <si>
    <t>Información sobre los servicios del MIMP/AURORA</t>
  </si>
  <si>
    <t>Información de otras instituciones del Estado</t>
  </si>
  <si>
    <t>Abandono de hogar</t>
  </si>
  <si>
    <t>Otro</t>
  </si>
  <si>
    <t>*Motivo de otras consultas para la atención de la persona afectada</t>
  </si>
  <si>
    <t>Nota: Item de respuesta multiple</t>
  </si>
  <si>
    <t>Departamento</t>
  </si>
  <si>
    <t>2024*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</si>
  <si>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</si>
  <si>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</si>
  <si>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</si>
  <si>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</si>
  <si>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</si>
  <si>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</si>
  <si>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</si>
  <si>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</si>
  <si>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</si>
  <si>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</si>
  <si>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</si>
  <si>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</si>
  <si>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</si>
  <si>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</si>
  <si>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</si>
  <si>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</si>
  <si>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</si>
  <si>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</si>
  <si>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</si>
  <si>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</si>
  <si>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Leyenda</t>
  </si>
  <si>
    <t>Intervalo</t>
  </si>
  <si>
    <t>Puno</t>
  </si>
  <si>
    <t>0 a 950 consultas</t>
  </si>
  <si>
    <t>San Martin</t>
  </si>
  <si>
    <t>951 a 1 550 consultas</t>
  </si>
  <si>
    <t>Tacna</t>
  </si>
  <si>
    <t>1 551 a 2 150 consultas</t>
  </si>
  <si>
    <t>Tumbes</t>
  </si>
  <si>
    <t>2 151 a 2 750 consultas</t>
  </si>
  <si>
    <t>Ucayali</t>
  </si>
  <si>
    <t>2 751 a 3 350 consultas</t>
  </si>
  <si>
    <t>3 351 a más consultas</t>
  </si>
  <si>
    <t>* Información preliminar enero - junio</t>
  </si>
  <si>
    <t>Acción</t>
  </si>
  <si>
    <t>Orientación e información</t>
  </si>
  <si>
    <t>Coordinación telefónica con: Fiscalía/Poder Judicial/Juzgado de Paz</t>
  </si>
  <si>
    <t>Contención emocional</t>
  </si>
  <si>
    <t>Coordinación telefónica con servicios de salud: SAMU/Establecimiento de salud/Hospital</t>
  </si>
  <si>
    <t>Atención llamada de retorno</t>
  </si>
  <si>
    <t>Coordinación telefónica con el familiar referido por la persona afectada</t>
  </si>
  <si>
    <t>Coordinación telefónica de urgencia</t>
  </si>
  <si>
    <t>Coordinación telefónica con servicios del MIMP: DIRECCION DE PERSONAS ADULTAS MAYORES/UPE</t>
  </si>
  <si>
    <t>Consejería</t>
  </si>
  <si>
    <t>Intervención en crisis</t>
  </si>
  <si>
    <t>Elaboración del plan de seguridad</t>
  </si>
  <si>
    <t>Seguimiento del plan de seguridad</t>
  </si>
  <si>
    <t>Derivación administrativa</t>
  </si>
  <si>
    <t>Referencia</t>
  </si>
  <si>
    <t>Confirmación de auxilio policial u otra autoridad competente</t>
  </si>
  <si>
    <t>Seguimiento</t>
  </si>
  <si>
    <t>Coordinación telefónica con: 105/PNP/Comisaria</t>
  </si>
  <si>
    <t>Coordinación telefónica con servicios del Programa Nacional AURORA: CEM/SAU/ER</t>
  </si>
  <si>
    <t>Consultas derivadas a CEM</t>
  </si>
  <si>
    <t>Derivación administrativa a CEM</t>
  </si>
  <si>
    <t>Variación porcentual</t>
  </si>
  <si>
    <t>Fuente: Registro de Consultas telefónicas de Linea 100 / SGIC / AURORA 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</si>
</sst>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Arial"/>
      <family val="2"/>
    </font>
    <font>
      <sz val="7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FFFFFF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sz val="9"/>
      <color rgb="FFFFFFFF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color theme="4" tint="-0.499984740745262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i/>
      <sz val="10"/>
      <color theme="1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name val="Arial Narrow"/>
      <family val="2"/>
    </font>
    <font>
      <sz val="9"/>
      <color theme="0" tint="-4.9989318521683403E-2"/>
      <name val="Arial"/>
      <family val="2"/>
    </font>
    <font>
      <sz val="11"/>
      <color theme="0" tint="-4.9989318521683403E-2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sz val="12"/>
      <color theme="0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E4C8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rgb="FFF4B064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C6590C"/>
        <bgColor indexed="64"/>
      </patternFill>
    </fill>
    <fill>
      <patternFill patternType="solid">
        <fgColor rgb="FF9A3C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rgb="FFE60008"/>
      </top>
      <bottom/>
      <diagonal/>
    </border>
    <border>
      <left style="medium">
        <color auto="1"/>
      </left>
      <right/>
      <top style="medium">
        <color rgb="FFE60008"/>
      </top>
      <bottom/>
      <diagonal/>
    </border>
    <border>
      <left/>
      <right style="medium">
        <color auto="1"/>
      </right>
      <top style="medium">
        <color rgb="FFE60008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medium">
        <color rgb="FFE60008"/>
      </bottom>
      <diagonal/>
    </border>
    <border>
      <left style="thin">
        <color rgb="FFABABAB"/>
      </left>
      <right/>
      <top/>
      <bottom/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/>
      <top style="hair">
        <color auto="1"/>
      </top>
      <bottom style="medium">
        <color rgb="FFE60008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ck">
        <color theme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dotted">
        <color theme="2" tint="-9.9978637043366805E-2"/>
      </left>
      <right/>
      <top style="dotted">
        <color theme="2" tint="-9.9978637043366805E-2"/>
      </top>
      <bottom/>
      <diagonal/>
    </border>
    <border>
      <left/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 style="medium">
        <color rgb="FFFF0000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8" fillId="0" borderId="0"/>
    <xf numFmtId="0" fontId="1" fillId="0" borderId="0"/>
    <xf numFmtId="0" fontId="35" fillId="0" borderId="0" applyBorder="0"/>
    <xf numFmtId="0" fontId="18" fillId="0" borderId="0"/>
    <xf numFmtId="0" fontId="18" fillId="0" borderId="0"/>
    <xf numFmtId="0" fontId="18" fillId="0" borderId="0"/>
  </cellStyleXfs>
  <cellXfs count="22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4" fillId="3" borderId="0" xfId="0" applyFont="1" applyFill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 applyAlignment="1" applyProtection="1">
      <alignment horizontal="left" vertical="center" wrapText="1"/>
      <protection hidden="1"/>
    </xf>
    <xf numFmtId="0" fontId="9" fillId="2" borderId="0" xfId="0" applyFont="1" applyFill="1" applyAlignment="1" applyProtection="1">
      <alignment vertical="center" wrapText="1"/>
      <protection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10" fillId="4" borderId="0" xfId="0" applyFont="1" applyFill="1" applyAlignment="1" applyProtection="1">
      <alignment horizontal="center" vertical="center" wrapText="1"/>
      <protection hidden="1"/>
    </xf>
    <xf numFmtId="0" fontId="10" fillId="4" borderId="1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  <protection hidden="1"/>
    </xf>
    <xf numFmtId="0" fontId="15" fillId="0" borderId="0" xfId="0" applyFont="1" applyAlignment="1">
      <alignment vertical="center" wrapText="1"/>
    </xf>
    <xf numFmtId="3" fontId="16" fillId="0" borderId="0" xfId="0" applyNumberFormat="1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164" fontId="16" fillId="0" borderId="0" xfId="0" applyNumberFormat="1" applyFont="1" applyAlignment="1">
      <alignment horizontal="right" vertical="center" wrapText="1"/>
    </xf>
    <xf numFmtId="0" fontId="12" fillId="2" borderId="2" xfId="2" applyFont="1" applyFill="1" applyBorder="1" applyAlignment="1" applyProtection="1">
      <alignment horizontal="left" vertical="center"/>
      <protection hidden="1"/>
    </xf>
    <xf numFmtId="3" fontId="12" fillId="2" borderId="2" xfId="2" applyNumberFormat="1" applyFont="1" applyFill="1" applyBorder="1" applyAlignment="1" applyProtection="1">
      <alignment horizontal="center" vertical="center"/>
      <protection hidden="1"/>
    </xf>
    <xf numFmtId="3" fontId="19" fillId="2" borderId="2" xfId="2" applyNumberFormat="1" applyFont="1" applyFill="1" applyBorder="1" applyAlignment="1" applyProtection="1">
      <alignment horizontal="center" vertical="center"/>
      <protection hidden="1"/>
    </xf>
    <xf numFmtId="3" fontId="7" fillId="2" borderId="2" xfId="0" applyNumberFormat="1" applyFont="1" applyFill="1" applyBorder="1" applyAlignment="1">
      <alignment horizontal="center"/>
    </xf>
    <xf numFmtId="0" fontId="12" fillId="0" borderId="3" xfId="2" applyFont="1" applyBorder="1" applyAlignment="1" applyProtection="1">
      <alignment horizontal="left" vertical="center"/>
      <protection hidden="1"/>
    </xf>
    <xf numFmtId="3" fontId="12" fillId="2" borderId="3" xfId="2" applyNumberFormat="1" applyFont="1" applyFill="1" applyBorder="1" applyAlignment="1" applyProtection="1">
      <alignment horizontal="center" vertical="center"/>
      <protection hidden="1"/>
    </xf>
    <xf numFmtId="3" fontId="19" fillId="0" borderId="3" xfId="2" applyNumberFormat="1" applyFont="1" applyBorder="1" applyAlignment="1" applyProtection="1">
      <alignment horizontal="center" vertical="center"/>
      <protection hidden="1"/>
    </xf>
    <xf numFmtId="3" fontId="19" fillId="2" borderId="3" xfId="2" applyNumberFormat="1" applyFont="1" applyFill="1" applyBorder="1" applyAlignment="1" applyProtection="1">
      <alignment horizontal="center" vertical="center"/>
      <protection hidden="1"/>
    </xf>
    <xf numFmtId="3" fontId="7" fillId="2" borderId="3" xfId="0" applyNumberFormat="1" applyFont="1" applyFill="1" applyBorder="1" applyAlignment="1">
      <alignment horizontal="center"/>
    </xf>
    <xf numFmtId="3" fontId="13" fillId="0" borderId="0" xfId="0" applyNumberFormat="1" applyFont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164" fontId="13" fillId="0" borderId="0" xfId="0" applyNumberFormat="1" applyFont="1" applyAlignment="1">
      <alignment horizontal="right" vertical="center" wrapText="1"/>
    </xf>
    <xf numFmtId="3" fontId="10" fillId="0" borderId="0" xfId="0" applyNumberFormat="1" applyFont="1" applyAlignment="1">
      <alignment horizontal="right" vertical="center" wrapText="1"/>
    </xf>
    <xf numFmtId="9" fontId="13" fillId="0" borderId="0" xfId="0" applyNumberFormat="1" applyFont="1" applyAlignment="1">
      <alignment horizontal="right" vertical="center" wrapText="1"/>
    </xf>
    <xf numFmtId="3" fontId="19" fillId="0" borderId="0" xfId="2" applyNumberFormat="1" applyFont="1" applyAlignment="1" applyProtection="1">
      <alignment horizontal="center" vertical="center"/>
      <protection hidden="1"/>
    </xf>
    <xf numFmtId="3" fontId="7" fillId="2" borderId="0" xfId="0" applyNumberFormat="1" applyFont="1" applyFill="1"/>
    <xf numFmtId="0" fontId="10" fillId="5" borderId="4" xfId="2" applyFont="1" applyFill="1" applyBorder="1" applyAlignment="1" applyProtection="1">
      <alignment horizontal="center" vertical="center"/>
      <protection hidden="1"/>
    </xf>
    <xf numFmtId="3" fontId="10" fillId="5" borderId="4" xfId="2" applyNumberFormat="1" applyFont="1" applyFill="1" applyBorder="1" applyAlignment="1" applyProtection="1">
      <alignment horizontal="center" vertical="center"/>
      <protection hidden="1"/>
    </xf>
    <xf numFmtId="3" fontId="10" fillId="5" borderId="5" xfId="2" applyNumberFormat="1" applyFont="1" applyFill="1" applyBorder="1" applyAlignment="1" applyProtection="1">
      <alignment horizontal="center" vertical="center"/>
      <protection hidden="1"/>
    </xf>
    <xf numFmtId="3" fontId="10" fillId="5" borderId="6" xfId="2" applyNumberFormat="1" applyFont="1" applyFill="1" applyBorder="1" applyAlignment="1" applyProtection="1">
      <alignment horizontal="center" vertical="center"/>
      <protection hidden="1"/>
    </xf>
    <xf numFmtId="9" fontId="16" fillId="0" borderId="0" xfId="1" applyFont="1" applyFill="1" applyBorder="1" applyAlignment="1" applyProtection="1">
      <alignment horizontal="center" vertical="center"/>
      <protection hidden="1"/>
    </xf>
    <xf numFmtId="9" fontId="10" fillId="0" borderId="0" xfId="1" applyFont="1" applyFill="1" applyBorder="1" applyAlignment="1" applyProtection="1">
      <alignment horizontal="center" vertical="center"/>
      <protection hidden="1"/>
    </xf>
    <xf numFmtId="0" fontId="12" fillId="6" borderId="0" xfId="2" applyFont="1" applyFill="1" applyAlignment="1" applyProtection="1">
      <alignment horizontal="center" vertical="center"/>
      <protection hidden="1"/>
    </xf>
    <xf numFmtId="164" fontId="19" fillId="6" borderId="0" xfId="1" applyNumberFormat="1" applyFont="1" applyFill="1" applyBorder="1" applyAlignment="1" applyProtection="1">
      <alignment horizontal="center" vertical="center"/>
      <protection hidden="1"/>
    </xf>
    <xf numFmtId="164" fontId="19" fillId="6" borderId="7" xfId="1" applyNumberFormat="1" applyFont="1" applyFill="1" applyBorder="1" applyAlignment="1" applyProtection="1">
      <alignment horizontal="center" vertical="center"/>
      <protection hidden="1"/>
    </xf>
    <xf numFmtId="164" fontId="19" fillId="6" borderId="8" xfId="1" applyNumberFormat="1" applyFont="1" applyFill="1" applyBorder="1" applyAlignment="1" applyProtection="1">
      <alignment horizontal="center" vertical="center"/>
      <protection hidden="1"/>
    </xf>
    <xf numFmtId="164" fontId="19" fillId="6" borderId="9" xfId="1" applyNumberFormat="1" applyFont="1" applyFill="1" applyBorder="1" applyAlignment="1" applyProtection="1">
      <alignment horizontal="center" vertical="center"/>
      <protection hidden="1"/>
    </xf>
    <xf numFmtId="3" fontId="12" fillId="0" borderId="0" xfId="3" applyNumberFormat="1" applyFont="1" applyAlignment="1">
      <alignment horizontal="center" vertical="center"/>
    </xf>
    <xf numFmtId="0" fontId="12" fillId="2" borderId="0" xfId="2" applyFont="1" applyFill="1" applyAlignment="1" applyProtection="1">
      <alignment horizontal="center" vertical="center"/>
      <protection hidden="1"/>
    </xf>
    <xf numFmtId="164" fontId="19" fillId="2" borderId="0" xfId="1" applyNumberFormat="1" applyFont="1" applyFill="1" applyBorder="1" applyAlignment="1" applyProtection="1">
      <alignment horizontal="center" vertical="center"/>
      <protection hidden="1"/>
    </xf>
    <xf numFmtId="0" fontId="12" fillId="0" borderId="0" xfId="2" applyFont="1" applyAlignment="1" applyProtection="1">
      <alignment horizontal="left" vertical="center"/>
      <protection hidden="1"/>
    </xf>
    <xf numFmtId="9" fontId="12" fillId="0" borderId="0" xfId="1" applyFont="1" applyFill="1" applyBorder="1" applyAlignment="1" applyProtection="1">
      <alignment horizontal="center" vertical="center"/>
      <protection hidden="1"/>
    </xf>
    <xf numFmtId="9" fontId="19" fillId="0" borderId="0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Fill="1" applyBorder="1" applyAlignment="1" applyProtection="1">
      <alignment horizontal="center" vertical="center"/>
      <protection hidden="1"/>
    </xf>
    <xf numFmtId="164" fontId="12" fillId="0" borderId="0" xfId="1" applyNumberFormat="1" applyFont="1" applyFill="1" applyBorder="1" applyAlignment="1" applyProtection="1">
      <alignment horizontal="center" vertical="center"/>
      <protection hidden="1"/>
    </xf>
    <xf numFmtId="0" fontId="21" fillId="7" borderId="0" xfId="2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8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>
      <alignment horizontal="left" vertical="center"/>
    </xf>
    <xf numFmtId="0" fontId="10" fillId="4" borderId="0" xfId="0" applyFont="1" applyFill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2" fillId="0" borderId="10" xfId="2" applyFont="1" applyBorder="1" applyAlignment="1" applyProtection="1">
      <alignment horizontal="left" vertical="center"/>
      <protection hidden="1"/>
    </xf>
    <xf numFmtId="3" fontId="12" fillId="0" borderId="10" xfId="2" applyNumberFormat="1" applyFont="1" applyBorder="1" applyAlignment="1" applyProtection="1">
      <alignment horizontal="center" vertical="center"/>
      <protection hidden="1"/>
    </xf>
    <xf numFmtId="3" fontId="9" fillId="0" borderId="10" xfId="2" applyNumberFormat="1" applyFont="1" applyBorder="1" applyAlignment="1" applyProtection="1">
      <alignment horizontal="center" vertical="center"/>
      <protection hidden="1"/>
    </xf>
    <xf numFmtId="3" fontId="19" fillId="0" borderId="10" xfId="2" applyNumberFormat="1" applyFont="1" applyBorder="1" applyAlignment="1" applyProtection="1">
      <alignment horizontal="center" vertical="center"/>
      <protection hidden="1"/>
    </xf>
    <xf numFmtId="0" fontId="12" fillId="0" borderId="11" xfId="2" applyFont="1" applyBorder="1" applyAlignment="1" applyProtection="1">
      <alignment horizontal="left" vertical="center"/>
      <protection hidden="1"/>
    </xf>
    <xf numFmtId="3" fontId="9" fillId="0" borderId="11" xfId="2" applyNumberFormat="1" applyFont="1" applyBorder="1" applyAlignment="1" applyProtection="1">
      <alignment horizontal="center" vertical="center"/>
      <protection hidden="1"/>
    </xf>
    <xf numFmtId="3" fontId="19" fillId="0" borderId="11" xfId="2" applyNumberFormat="1" applyFont="1" applyBorder="1" applyAlignment="1" applyProtection="1">
      <alignment horizontal="center" vertical="center"/>
      <protection hidden="1"/>
    </xf>
    <xf numFmtId="0" fontId="10" fillId="5" borderId="12" xfId="2" applyFont="1" applyFill="1" applyBorder="1" applyAlignment="1" applyProtection="1">
      <alignment horizontal="center" vertical="center"/>
      <protection hidden="1"/>
    </xf>
    <xf numFmtId="3" fontId="10" fillId="5" borderId="12" xfId="2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/>
    <xf numFmtId="0" fontId="23" fillId="0" borderId="0" xfId="0" applyFont="1" applyAlignment="1">
      <alignment horizontal="center" vertical="center"/>
    </xf>
    <xf numFmtId="0" fontId="19" fillId="6" borderId="0" xfId="2" applyFont="1" applyFill="1" applyAlignment="1" applyProtection="1">
      <alignment horizontal="center" vertical="center"/>
      <protection hidden="1"/>
    </xf>
    <xf numFmtId="164" fontId="24" fillId="0" borderId="0" xfId="0" applyNumberFormat="1" applyFont="1" applyAlignment="1">
      <alignment vertical="center"/>
    </xf>
    <xf numFmtId="0" fontId="19" fillId="2" borderId="0" xfId="2" applyFont="1" applyFill="1" applyAlignment="1" applyProtection="1">
      <alignment horizontal="center" vertical="center"/>
      <protection hidden="1"/>
    </xf>
    <xf numFmtId="0" fontId="19" fillId="0" borderId="0" xfId="2" applyFont="1" applyAlignment="1" applyProtection="1">
      <alignment horizontal="left" vertical="center"/>
      <protection hidden="1"/>
    </xf>
    <xf numFmtId="3" fontId="16" fillId="0" borderId="0" xfId="2" applyNumberFormat="1" applyFont="1" applyAlignment="1" applyProtection="1">
      <alignment horizontal="left" vertical="center"/>
      <protection hidden="1"/>
    </xf>
    <xf numFmtId="3" fontId="12" fillId="0" borderId="0" xfId="2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25" fillId="4" borderId="0" xfId="0" applyFont="1" applyFill="1" applyAlignment="1" applyProtection="1">
      <alignment horizontal="center" vertical="center" wrapText="1"/>
      <protection hidden="1"/>
    </xf>
    <xf numFmtId="0" fontId="25" fillId="4" borderId="0" xfId="0" applyFont="1" applyFill="1" applyAlignment="1" applyProtection="1">
      <alignment horizontal="center" vertical="center" wrapText="1"/>
      <protection hidden="1"/>
    </xf>
    <xf numFmtId="0" fontId="26" fillId="4" borderId="0" xfId="0" applyFont="1" applyFill="1" applyAlignment="1" applyProtection="1">
      <alignment horizontal="center" vertical="center" wrapText="1"/>
      <protection hidden="1"/>
    </xf>
    <xf numFmtId="0" fontId="12" fillId="0" borderId="2" xfId="2" applyFont="1" applyBorder="1" applyAlignment="1" applyProtection="1">
      <alignment horizontal="left" vertical="center"/>
      <protection hidden="1"/>
    </xf>
    <xf numFmtId="3" fontId="12" fillId="0" borderId="2" xfId="2" applyNumberFormat="1" applyFont="1" applyBorder="1" applyAlignment="1" applyProtection="1">
      <alignment horizontal="center" vertical="center"/>
      <protection hidden="1"/>
    </xf>
    <xf numFmtId="3" fontId="9" fillId="0" borderId="2" xfId="2" applyNumberFormat="1" applyFont="1" applyBorder="1" applyAlignment="1" applyProtection="1">
      <alignment horizontal="center" vertical="center"/>
      <protection hidden="1"/>
    </xf>
    <xf numFmtId="3" fontId="19" fillId="0" borderId="2" xfId="2" applyNumberFormat="1" applyFont="1" applyBorder="1" applyAlignment="1" applyProtection="1">
      <alignment horizontal="center" vertical="center"/>
      <protection hidden="1"/>
    </xf>
    <xf numFmtId="164" fontId="14" fillId="0" borderId="0" xfId="1" applyNumberFormat="1" applyFont="1" applyFill="1" applyBorder="1" applyAlignment="1" applyProtection="1">
      <alignment horizontal="center" vertical="center"/>
      <protection hidden="1"/>
    </xf>
    <xf numFmtId="3" fontId="12" fillId="0" borderId="3" xfId="2" applyNumberFormat="1" applyFont="1" applyBorder="1" applyAlignment="1" applyProtection="1">
      <alignment horizontal="center" vertical="center"/>
      <protection hidden="1"/>
    </xf>
    <xf numFmtId="3" fontId="9" fillId="0" borderId="3" xfId="2" applyNumberFormat="1" applyFont="1" applyBorder="1" applyAlignment="1" applyProtection="1">
      <alignment horizontal="center" vertical="center"/>
      <protection hidden="1"/>
    </xf>
    <xf numFmtId="3" fontId="14" fillId="0" borderId="0" xfId="1" applyNumberFormat="1" applyFont="1" applyFill="1" applyBorder="1" applyAlignment="1" applyProtection="1">
      <alignment horizontal="center" vertical="center"/>
      <protection hidden="1"/>
    </xf>
    <xf numFmtId="3" fontId="10" fillId="0" borderId="0" xfId="2" applyNumberFormat="1" applyFont="1" applyAlignment="1" applyProtection="1">
      <alignment horizontal="center" vertical="center"/>
      <protection hidden="1"/>
    </xf>
    <xf numFmtId="0" fontId="19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164" fontId="12" fillId="6" borderId="0" xfId="1" applyNumberFormat="1" applyFont="1" applyFill="1" applyBorder="1" applyAlignment="1" applyProtection="1">
      <alignment horizontal="center" vertical="center"/>
      <protection hidden="1"/>
    </xf>
    <xf numFmtId="0" fontId="13" fillId="0" borderId="0" xfId="2" applyFont="1" applyAlignment="1" applyProtection="1">
      <alignment horizontal="left" vertical="center"/>
      <protection hidden="1"/>
    </xf>
    <xf numFmtId="164" fontId="16" fillId="0" borderId="0" xfId="1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/>
    <xf numFmtId="3" fontId="16" fillId="0" borderId="0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center"/>
    </xf>
    <xf numFmtId="3" fontId="19" fillId="0" borderId="0" xfId="2" applyNumberFormat="1" applyFont="1" applyAlignment="1">
      <alignment horizontal="center" vertical="center"/>
    </xf>
    <xf numFmtId="0" fontId="12" fillId="0" borderId="13" xfId="2" applyFont="1" applyBorder="1" applyAlignment="1" applyProtection="1">
      <alignment horizontal="left" vertical="center"/>
      <protection hidden="1"/>
    </xf>
    <xf numFmtId="3" fontId="8" fillId="0" borderId="13" xfId="2" applyNumberFormat="1" applyFont="1" applyBorder="1" applyAlignment="1" applyProtection="1">
      <alignment horizontal="center" vertical="center"/>
      <protection hidden="1"/>
    </xf>
    <xf numFmtId="3" fontId="12" fillId="0" borderId="13" xfId="2" applyNumberFormat="1" applyFont="1" applyBorder="1" applyAlignment="1" applyProtection="1">
      <alignment horizontal="center" vertical="center"/>
      <protection hidden="1"/>
    </xf>
    <xf numFmtId="164" fontId="19" fillId="0" borderId="13" xfId="1" applyNumberFormat="1" applyFont="1" applyFill="1" applyBorder="1" applyAlignment="1" applyProtection="1">
      <alignment horizontal="center" vertical="center"/>
      <protection hidden="1"/>
    </xf>
    <xf numFmtId="0" fontId="12" fillId="0" borderId="14" xfId="2" applyFont="1" applyBorder="1" applyAlignment="1" applyProtection="1">
      <alignment horizontal="left" vertical="center"/>
      <protection hidden="1"/>
    </xf>
    <xf numFmtId="3" fontId="8" fillId="0" borderId="14" xfId="2" applyNumberFormat="1" applyFont="1" applyBorder="1" applyAlignment="1" applyProtection="1">
      <alignment horizontal="center" vertical="center"/>
      <protection hidden="1"/>
    </xf>
    <xf numFmtId="3" fontId="12" fillId="0" borderId="14" xfId="2" applyNumberFormat="1" applyFont="1" applyBorder="1" applyAlignment="1" applyProtection="1">
      <alignment horizontal="center" vertical="center"/>
      <protection hidden="1"/>
    </xf>
    <xf numFmtId="164" fontId="19" fillId="0" borderId="14" xfId="1" applyNumberFormat="1" applyFont="1" applyFill="1" applyBorder="1" applyAlignment="1" applyProtection="1">
      <alignment horizontal="center" vertical="center"/>
      <protection hidden="1"/>
    </xf>
    <xf numFmtId="3" fontId="7" fillId="0" borderId="0" xfId="0" applyNumberFormat="1" applyFont="1"/>
    <xf numFmtId="3" fontId="12" fillId="0" borderId="0" xfId="2" applyNumberFormat="1" applyFont="1" applyAlignment="1">
      <alignment horizontal="left" vertical="center"/>
    </xf>
    <xf numFmtId="0" fontId="12" fillId="0" borderId="15" xfId="2" applyFont="1" applyBorder="1" applyAlignment="1" applyProtection="1">
      <alignment horizontal="left" vertical="center"/>
      <protection hidden="1"/>
    </xf>
    <xf numFmtId="3" fontId="8" fillId="0" borderId="15" xfId="2" applyNumberFormat="1" applyFont="1" applyBorder="1" applyAlignment="1" applyProtection="1">
      <alignment horizontal="center" vertical="center"/>
      <protection hidden="1"/>
    </xf>
    <xf numFmtId="3" fontId="12" fillId="0" borderId="15" xfId="2" applyNumberFormat="1" applyFont="1" applyBorder="1" applyAlignment="1" applyProtection="1">
      <alignment horizontal="center" vertical="center"/>
      <protection hidden="1"/>
    </xf>
    <xf numFmtId="164" fontId="19" fillId="0" borderId="15" xfId="1" applyNumberFormat="1" applyFont="1" applyFill="1" applyBorder="1" applyAlignment="1" applyProtection="1">
      <alignment horizontal="center" vertical="center"/>
      <protection hidden="1"/>
    </xf>
    <xf numFmtId="3" fontId="10" fillId="0" borderId="0" xfId="2" applyNumberFormat="1" applyFont="1" applyAlignment="1">
      <alignment horizontal="center" vertical="center"/>
    </xf>
    <xf numFmtId="0" fontId="10" fillId="5" borderId="0" xfId="2" applyFont="1" applyFill="1" applyAlignment="1" applyProtection="1">
      <alignment horizontal="center" vertical="center"/>
      <protection hidden="1"/>
    </xf>
    <xf numFmtId="3" fontId="10" fillId="5" borderId="0" xfId="2" applyNumberFormat="1" applyFont="1" applyFill="1" applyAlignment="1" applyProtection="1">
      <alignment horizontal="center" vertical="center"/>
      <protection hidden="1"/>
    </xf>
    <xf numFmtId="164" fontId="10" fillId="5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16" xfId="0" applyBorder="1"/>
    <xf numFmtId="0" fontId="27" fillId="0" borderId="0" xfId="0" applyFont="1"/>
    <xf numFmtId="0" fontId="27" fillId="0" borderId="0" xfId="0" applyFont="1" applyAlignment="1">
      <alignment horizontal="center"/>
    </xf>
    <xf numFmtId="0" fontId="6" fillId="8" borderId="0" xfId="0" applyFont="1" applyFill="1" applyAlignment="1">
      <alignment vertical="center"/>
    </xf>
    <xf numFmtId="0" fontId="6" fillId="8" borderId="0" xfId="0" applyFont="1" applyFill="1" applyAlignment="1">
      <alignment horizontal="center"/>
    </xf>
    <xf numFmtId="0" fontId="6" fillId="8" borderId="0" xfId="0" applyFont="1" applyFill="1"/>
    <xf numFmtId="0" fontId="9" fillId="0" borderId="0" xfId="0" applyFont="1"/>
    <xf numFmtId="0" fontId="12" fillId="0" borderId="0" xfId="2" applyFont="1" applyAlignment="1" applyProtection="1">
      <alignment horizontal="center" vertical="center"/>
      <protection hidden="1"/>
    </xf>
    <xf numFmtId="0" fontId="10" fillId="0" borderId="0" xfId="2" applyFont="1" applyAlignment="1" applyProtection="1">
      <alignment horizontal="center" vertical="center"/>
      <protection hidden="1"/>
    </xf>
    <xf numFmtId="0" fontId="28" fillId="0" borderId="0" xfId="0" applyFont="1"/>
    <xf numFmtId="0" fontId="14" fillId="0" borderId="0" xfId="2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3" fontId="14" fillId="0" borderId="0" xfId="2" applyNumberFormat="1" applyFont="1" applyAlignment="1">
      <alignment horizontal="center" vertical="center"/>
    </xf>
    <xf numFmtId="0" fontId="10" fillId="0" borderId="0" xfId="2" applyFont="1" applyAlignment="1" applyProtection="1">
      <alignment horizontal="left" vertical="center"/>
      <protection hidden="1"/>
    </xf>
    <xf numFmtId="3" fontId="19" fillId="0" borderId="0" xfId="1" applyNumberFormat="1" applyFont="1" applyFill="1" applyBorder="1" applyAlignment="1" applyProtection="1">
      <alignment horizontal="center" vertical="center"/>
      <protection hidden="1"/>
    </xf>
    <xf numFmtId="0" fontId="29" fillId="0" borderId="2" xfId="2" applyFont="1" applyBorder="1" applyAlignment="1" applyProtection="1">
      <alignment horizontal="left" vertical="center"/>
      <protection hidden="1"/>
    </xf>
    <xf numFmtId="3" fontId="8" fillId="0" borderId="2" xfId="2" applyNumberFormat="1" applyFont="1" applyBorder="1" applyAlignment="1" applyProtection="1">
      <alignment horizontal="center" vertical="center"/>
      <protection hidden="1"/>
    </xf>
    <xf numFmtId="0" fontId="29" fillId="0" borderId="3" xfId="2" applyFont="1" applyBorder="1" applyAlignment="1" applyProtection="1">
      <alignment horizontal="left" vertical="center"/>
      <protection hidden="1"/>
    </xf>
    <xf numFmtId="0" fontId="29" fillId="0" borderId="17" xfId="2" applyFont="1" applyBorder="1" applyAlignment="1" applyProtection="1">
      <alignment horizontal="left" vertical="center"/>
      <protection hidden="1"/>
    </xf>
    <xf numFmtId="3" fontId="9" fillId="0" borderId="17" xfId="2" applyNumberFormat="1" applyFont="1" applyBorder="1" applyAlignment="1" applyProtection="1">
      <alignment horizontal="center" vertical="center"/>
      <protection hidden="1"/>
    </xf>
    <xf numFmtId="3" fontId="19" fillId="0" borderId="17" xfId="2" applyNumberFormat="1" applyFont="1" applyBorder="1" applyAlignment="1" applyProtection="1">
      <alignment horizontal="center" vertical="center"/>
      <protection hidden="1"/>
    </xf>
    <xf numFmtId="0" fontId="30" fillId="0" borderId="0" xfId="0" applyFont="1" applyAlignment="1">
      <alignment vertical="top"/>
    </xf>
    <xf numFmtId="9" fontId="9" fillId="0" borderId="0" xfId="1" applyFont="1" applyFill="1" applyBorder="1" applyAlignment="1">
      <alignment horizontal="center" vertical="center" wrapText="1"/>
    </xf>
    <xf numFmtId="0" fontId="31" fillId="0" borderId="0" xfId="0" applyFont="1" applyAlignment="1">
      <alignment vertical="top"/>
    </xf>
    <xf numFmtId="165" fontId="9" fillId="0" borderId="3" xfId="2" applyNumberFormat="1" applyFont="1" applyBorder="1" applyAlignment="1" applyProtection="1">
      <alignment horizontal="center" vertical="center"/>
      <protection hidden="1"/>
    </xf>
    <xf numFmtId="165" fontId="19" fillId="0" borderId="3" xfId="2" applyNumberFormat="1" applyFont="1" applyBorder="1" applyAlignment="1" applyProtection="1">
      <alignment horizontal="center" vertical="center"/>
      <protection hidden="1"/>
    </xf>
    <xf numFmtId="0" fontId="12" fillId="0" borderId="17" xfId="2" applyFont="1" applyBorder="1" applyAlignment="1" applyProtection="1">
      <alignment horizontal="left" vertical="center"/>
      <protection hidden="1"/>
    </xf>
    <xf numFmtId="3" fontId="8" fillId="0" borderId="17" xfId="2" applyNumberFormat="1" applyFont="1" applyBorder="1" applyAlignment="1" applyProtection="1">
      <alignment horizontal="center" vertical="center"/>
      <protection hidden="1"/>
    </xf>
    <xf numFmtId="0" fontId="32" fillId="0" borderId="0" xfId="2" applyFont="1" applyAlignment="1" applyProtection="1">
      <alignment vertical="center" wrapText="1"/>
      <protection hidden="1"/>
    </xf>
    <xf numFmtId="164" fontId="12" fillId="2" borderId="0" xfId="1" applyNumberFormat="1" applyFont="1" applyFill="1" applyBorder="1" applyAlignment="1" applyProtection="1">
      <alignment horizontal="center" vertical="center"/>
      <protection hidden="1"/>
    </xf>
    <xf numFmtId="164" fontId="33" fillId="2" borderId="0" xfId="1" applyNumberFormat="1" applyFont="1" applyFill="1" applyBorder="1" applyAlignment="1" applyProtection="1">
      <alignment horizontal="center" vertical="center"/>
      <protection hidden="1"/>
    </xf>
    <xf numFmtId="3" fontId="33" fillId="2" borderId="0" xfId="1" applyNumberFormat="1" applyFont="1" applyFill="1" applyBorder="1" applyAlignment="1" applyProtection="1">
      <alignment horizontal="center" vertical="center"/>
      <protection hidden="1"/>
    </xf>
    <xf numFmtId="3" fontId="12" fillId="0" borderId="17" xfId="2" applyNumberFormat="1" applyFont="1" applyBorder="1" applyAlignment="1" applyProtection="1">
      <alignment horizontal="center" vertical="center"/>
      <protection hidden="1"/>
    </xf>
    <xf numFmtId="10" fontId="19" fillId="6" borderId="0" xfId="1" applyNumberFormat="1" applyFont="1" applyFill="1" applyBorder="1" applyAlignment="1" applyProtection="1">
      <alignment horizontal="center" vertical="center"/>
      <protection hidden="1"/>
    </xf>
    <xf numFmtId="10" fontId="19" fillId="0" borderId="0" xfId="1" applyNumberFormat="1" applyFont="1" applyFill="1" applyBorder="1" applyAlignment="1" applyProtection="1">
      <alignment horizontal="center" vertical="center"/>
      <protection hidden="1"/>
    </xf>
    <xf numFmtId="0" fontId="34" fillId="0" borderId="0" xfId="0" applyFont="1"/>
    <xf numFmtId="164" fontId="33" fillId="0" borderId="0" xfId="1" applyNumberFormat="1" applyFont="1" applyFill="1" applyBorder="1" applyAlignment="1" applyProtection="1">
      <alignment horizontal="center" vertical="center"/>
      <protection hidden="1"/>
    </xf>
    <xf numFmtId="3" fontId="33" fillId="0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3" fontId="0" fillId="0" borderId="0" xfId="0" applyNumberFormat="1"/>
    <xf numFmtId="3" fontId="8" fillId="0" borderId="3" xfId="2" applyNumberFormat="1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36" fillId="9" borderId="0" xfId="4" applyFont="1" applyFill="1"/>
    <xf numFmtId="0" fontId="36" fillId="9" borderId="0" xfId="4" applyFont="1" applyFill="1" applyAlignment="1">
      <alignment horizontal="center"/>
    </xf>
    <xf numFmtId="0" fontId="37" fillId="10" borderId="0" xfId="4" applyFont="1" applyFill="1"/>
    <xf numFmtId="0" fontId="36" fillId="2" borderId="0" xfId="4" applyFont="1" applyFill="1" applyAlignment="1">
      <alignment horizontal="center"/>
    </xf>
    <xf numFmtId="0" fontId="37" fillId="11" borderId="0" xfId="4" applyFont="1" applyFill="1"/>
    <xf numFmtId="0" fontId="37" fillId="12" borderId="0" xfId="4" applyFont="1" applyFill="1"/>
    <xf numFmtId="0" fontId="37" fillId="13" borderId="0" xfId="4" applyFont="1" applyFill="1"/>
    <xf numFmtId="0" fontId="12" fillId="0" borderId="18" xfId="2" applyFont="1" applyBorder="1" applyAlignment="1" applyProtection="1">
      <alignment horizontal="left" vertical="center"/>
      <protection hidden="1"/>
    </xf>
    <xf numFmtId="3" fontId="8" fillId="0" borderId="18" xfId="2" applyNumberFormat="1" applyFont="1" applyBorder="1" applyAlignment="1" applyProtection="1">
      <alignment horizontal="center" vertical="center"/>
      <protection hidden="1"/>
    </xf>
    <xf numFmtId="0" fontId="37" fillId="14" borderId="0" xfId="4" applyFont="1" applyFill="1"/>
    <xf numFmtId="0" fontId="10" fillId="5" borderId="0" xfId="2" applyFont="1" applyFill="1" applyAlignment="1" applyProtection="1">
      <alignment horizontal="center" vertical="center"/>
      <protection hidden="1"/>
    </xf>
    <xf numFmtId="0" fontId="37" fillId="15" borderId="0" xfId="4" applyFont="1" applyFill="1"/>
    <xf numFmtId="0" fontId="38" fillId="2" borderId="0" xfId="0" applyFont="1" applyFill="1"/>
    <xf numFmtId="0" fontId="18" fillId="0" borderId="0" xfId="2" applyAlignment="1">
      <alignment vertical="center"/>
    </xf>
    <xf numFmtId="0" fontId="2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40" fillId="4" borderId="0" xfId="2" applyFont="1" applyFill="1" applyAlignment="1">
      <alignment horizontal="center" vertical="center" wrapText="1"/>
    </xf>
    <xf numFmtId="0" fontId="10" fillId="4" borderId="0" xfId="2" applyFont="1" applyFill="1" applyAlignment="1">
      <alignment horizontal="center" vertical="center" wrapText="1"/>
    </xf>
    <xf numFmtId="0" fontId="37" fillId="2" borderId="0" xfId="0" applyFont="1" applyFill="1"/>
    <xf numFmtId="0" fontId="29" fillId="0" borderId="2" xfId="2" applyFont="1" applyBorder="1" applyAlignment="1">
      <alignment horizontal="center" vertical="center" wrapText="1"/>
    </xf>
    <xf numFmtId="3" fontId="29" fillId="0" borderId="2" xfId="2" applyNumberFormat="1" applyFont="1" applyBorder="1" applyAlignment="1">
      <alignment horizontal="center" vertical="center"/>
    </xf>
    <xf numFmtId="3" fontId="0" fillId="2" borderId="0" xfId="0" applyNumberFormat="1" applyFill="1"/>
    <xf numFmtId="0" fontId="3" fillId="2" borderId="0" xfId="0" applyFont="1" applyFill="1"/>
    <xf numFmtId="0" fontId="29" fillId="0" borderId="3" xfId="2" applyFont="1" applyBorder="1" applyAlignment="1">
      <alignment horizontal="center" vertical="center" wrapText="1"/>
    </xf>
    <xf numFmtId="165" fontId="41" fillId="0" borderId="0" xfId="5" applyNumberFormat="1" applyFont="1" applyAlignment="1">
      <alignment horizontal="right" vertical="top"/>
    </xf>
    <xf numFmtId="0" fontId="28" fillId="0" borderId="0" xfId="5" applyFont="1"/>
    <xf numFmtId="0" fontId="29" fillId="0" borderId="19" xfId="2" applyFont="1" applyBorder="1" applyAlignment="1">
      <alignment horizontal="center" vertical="center" wrapText="1"/>
    </xf>
    <xf numFmtId="3" fontId="29" fillId="0" borderId="19" xfId="2" applyNumberFormat="1" applyFont="1" applyBorder="1" applyAlignment="1">
      <alignment horizontal="center" vertical="center"/>
    </xf>
    <xf numFmtId="3" fontId="40" fillId="0" borderId="0" xfId="2" applyNumberFormat="1" applyFont="1" applyAlignment="1">
      <alignment horizontal="center" vertical="center"/>
    </xf>
    <xf numFmtId="0" fontId="42" fillId="0" borderId="0" xfId="2" applyFont="1" applyAlignment="1">
      <alignment vertical="center"/>
    </xf>
    <xf numFmtId="0" fontId="40" fillId="0" borderId="0" xfId="2" applyFont="1" applyAlignment="1">
      <alignment vertical="center"/>
    </xf>
    <xf numFmtId="0" fontId="40" fillId="0" borderId="0" xfId="2" applyFont="1" applyAlignment="1">
      <alignment horizontal="center" vertical="center"/>
    </xf>
    <xf numFmtId="0" fontId="6" fillId="8" borderId="20" xfId="0" applyFont="1" applyFill="1" applyBorder="1" applyAlignment="1">
      <alignment vertical="center"/>
    </xf>
    <xf numFmtId="0" fontId="18" fillId="7" borderId="0" xfId="2" applyFill="1" applyAlignment="1">
      <alignment vertical="center"/>
    </xf>
    <xf numFmtId="0" fontId="1" fillId="0" borderId="0" xfId="2" applyFont="1" applyAlignment="1">
      <alignment vertical="center"/>
    </xf>
    <xf numFmtId="0" fontId="39" fillId="0" borderId="0" xfId="2" applyFont="1" applyAlignment="1">
      <alignment vertical="center" wrapText="1"/>
    </xf>
    <xf numFmtId="0" fontId="18" fillId="7" borderId="0" xfId="6" applyFill="1" applyAlignment="1">
      <alignment vertical="center"/>
    </xf>
    <xf numFmtId="0" fontId="0" fillId="0" borderId="0" xfId="0" applyAlignment="1">
      <alignment vertical="center"/>
    </xf>
    <xf numFmtId="0" fontId="43" fillId="7" borderId="0" xfId="6" applyFont="1" applyFill="1" applyAlignment="1">
      <alignment vertical="center"/>
    </xf>
    <xf numFmtId="0" fontId="44" fillId="7" borderId="0" xfId="6" applyFont="1" applyFill="1" applyAlignment="1">
      <alignment vertical="center"/>
    </xf>
    <xf numFmtId="0" fontId="6" fillId="4" borderId="0" xfId="6" applyFont="1" applyFill="1" applyAlignment="1">
      <alignment horizontal="center" vertical="center" wrapText="1"/>
    </xf>
    <xf numFmtId="0" fontId="6" fillId="4" borderId="21" xfId="6" applyFont="1" applyFill="1" applyBorder="1" applyAlignment="1">
      <alignment horizontal="center" vertical="center" wrapText="1"/>
    </xf>
    <xf numFmtId="0" fontId="6" fillId="5" borderId="22" xfId="6" applyFont="1" applyFill="1" applyBorder="1" applyAlignment="1">
      <alignment horizontal="center" vertical="center" wrapText="1"/>
    </xf>
    <xf numFmtId="0" fontId="6" fillId="4" borderId="0" xfId="6" applyFont="1" applyFill="1" applyAlignment="1">
      <alignment horizontal="center" vertical="center" wrapText="1"/>
    </xf>
    <xf numFmtId="0" fontId="18" fillId="2" borderId="0" xfId="7" applyFill="1" applyAlignment="1">
      <alignment vertical="center"/>
    </xf>
    <xf numFmtId="3" fontId="45" fillId="0" borderId="23" xfId="6" applyNumberFormat="1" applyFont="1" applyBorder="1" applyAlignment="1">
      <alignment horizontal="center" vertical="center"/>
    </xf>
    <xf numFmtId="3" fontId="45" fillId="0" borderId="24" xfId="6" applyNumberFormat="1" applyFont="1" applyBorder="1" applyAlignment="1">
      <alignment horizontal="center" vertical="center"/>
    </xf>
    <xf numFmtId="3" fontId="18" fillId="0" borderId="25" xfId="6" applyNumberFormat="1" applyBorder="1" applyAlignment="1">
      <alignment horizontal="center" vertical="center"/>
    </xf>
    <xf numFmtId="164" fontId="21" fillId="0" borderId="25" xfId="1" applyNumberFormat="1" applyFont="1" applyFill="1" applyBorder="1" applyAlignment="1">
      <alignment horizontal="center" vertical="center"/>
    </xf>
    <xf numFmtId="3" fontId="18" fillId="0" borderId="26" xfId="6" applyNumberFormat="1" applyBorder="1" applyAlignment="1">
      <alignment horizontal="center" vertical="center"/>
    </xf>
    <xf numFmtId="3" fontId="45" fillId="0" borderId="27" xfId="6" applyNumberFormat="1" applyFont="1" applyBorder="1" applyAlignment="1">
      <alignment horizontal="center" vertical="center"/>
    </xf>
    <xf numFmtId="3" fontId="45" fillId="0" borderId="28" xfId="6" applyNumberFormat="1" applyFont="1" applyBorder="1" applyAlignment="1">
      <alignment horizontal="center" vertical="center"/>
    </xf>
    <xf numFmtId="0" fontId="40" fillId="5" borderId="12" xfId="2" applyFont="1" applyFill="1" applyBorder="1" applyAlignment="1">
      <alignment horizontal="center" vertical="center"/>
    </xf>
    <xf numFmtId="3" fontId="40" fillId="5" borderId="12" xfId="2" applyNumberFormat="1" applyFont="1" applyFill="1" applyBorder="1" applyAlignment="1">
      <alignment horizontal="center" vertical="center"/>
    </xf>
    <xf numFmtId="164" fontId="40" fillId="5" borderId="12" xfId="1" applyNumberFormat="1" applyFont="1" applyFill="1" applyBorder="1" applyAlignment="1">
      <alignment horizontal="center" vertical="center"/>
    </xf>
  </cellXfs>
  <cellStyles count="8">
    <cellStyle name="Normal" xfId="0" builtinId="0"/>
    <cellStyle name="Normal 2" xfId="4" xr:uid="{14F3C197-1526-402A-AC52-D71E3673DB72}"/>
    <cellStyle name="Normal 2 2 2" xfId="2" xr:uid="{9EE6111E-A3E1-43E6-A757-E37156C1F3F9}"/>
    <cellStyle name="Normal 2 2 3" xfId="3" xr:uid="{E6842F52-E3E1-4F28-B14D-C10E96BD2AC4}"/>
    <cellStyle name="Normal 2 3" xfId="6" xr:uid="{49662BB7-9BB1-41D9-8BB4-AC90673E9187}"/>
    <cellStyle name="Normal 3 2" xfId="7" xr:uid="{19F76DE8-9F76-4704-99E1-51DCDBDF19CF}"/>
    <cellStyle name="Normal_Linea 100" xfId="5" xr:uid="{36A749D8-2A98-4528-904F-7613DCD01B74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2: 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persona consultate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87570151292066"/>
          <c:y val="5.6400291784581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1969570876811131E-2"/>
          <c:y val="0.27013625378347084"/>
          <c:w val="0.94099246740498899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100'!$D$36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100'!$B$37:$B$48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'Linea 100'!$D$37:$D$48</c:f>
              <c:numCache>
                <c:formatCode>#,##0</c:formatCode>
                <c:ptCount val="6"/>
                <c:pt idx="0">
                  <c:v>9371</c:v>
                </c:pt>
                <c:pt idx="1">
                  <c:v>9456</c:v>
                </c:pt>
                <c:pt idx="2">
                  <c:v>10207</c:v>
                </c:pt>
                <c:pt idx="3">
                  <c:v>10712</c:v>
                </c:pt>
                <c:pt idx="4">
                  <c:v>9907</c:v>
                </c:pt>
                <c:pt idx="5">
                  <c:v>9860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A-4DC2-A94D-CBC931B55F31}"/>
            </c:ext>
          </c:extLst>
        </c:ser>
        <c:ser>
          <c:idx val="1"/>
          <c:order val="1"/>
          <c:tx>
            <c:strRef>
              <c:f>'Linea 100'!$E$36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100'!$B$37:$B$48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'Linea 100'!$E$37:$E$48</c:f>
              <c:numCache>
                <c:formatCode>#,##0</c:formatCode>
                <c:ptCount val="6"/>
                <c:pt idx="0">
                  <c:v>2153</c:v>
                </c:pt>
                <c:pt idx="1">
                  <c:v>1881</c:v>
                </c:pt>
                <c:pt idx="2">
                  <c:v>2306</c:v>
                </c:pt>
                <c:pt idx="3">
                  <c:v>2346</c:v>
                </c:pt>
                <c:pt idx="4">
                  <c:v>2118</c:v>
                </c:pt>
                <c:pt idx="5">
                  <c:v>2033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AA-4DC2-A94D-CBC931B55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1479760"/>
        <c:axId val="20438127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818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'Linea 100'!$B$37:$B$48</c15:sqref>
                        </c15:formulaRef>
                      </c:ext>
                    </c:extLst>
                    <c:strCache>
                      <c:ptCount val="6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CAA-4DC2-A94D-CBC931B55F31}"/>
                  </c:ext>
                </c:extLst>
              </c15:ser>
            </c15:filteredBarSeries>
          </c:ext>
        </c:extLst>
      </c:barChart>
      <c:catAx>
        <c:axId val="49147976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4381272"/>
        <c:crosses val="autoZero"/>
        <c:auto val="1"/>
        <c:lblAlgn val="ctr"/>
        <c:lblOffset val="100"/>
        <c:noMultiLvlLbl val="0"/>
      </c:catAx>
      <c:valAx>
        <c:axId val="204381272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49147976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3: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persona consultante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230303030303031"/>
          <c:y val="2.43531085688425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964E-45CA-A4C5-908198B2343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964E-45CA-A4C5-908198B2343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964E-45CA-A4C5-908198B2343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964E-45CA-A4C5-908198B2343C}"/>
              </c:ext>
            </c:extLst>
          </c:dPt>
          <c:dLbls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4E-45CA-A4C5-908198B234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100'!$M$59:$P$59</c:f>
              <c:strCache>
                <c:ptCount val="4"/>
                <c:pt idx="0">
                  <c:v>Ninos, niñas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100'!$M$60:$P$60</c:f>
              <c:numCache>
                <c:formatCode>#,##0</c:formatCode>
                <c:ptCount val="4"/>
                <c:pt idx="0">
                  <c:v>1165</c:v>
                </c:pt>
                <c:pt idx="1">
                  <c:v>43021</c:v>
                </c:pt>
                <c:pt idx="2">
                  <c:v>3821</c:v>
                </c:pt>
                <c:pt idx="3">
                  <c:v>24343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4E-45CA-A4C5-908198B23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382056"/>
        <c:axId val="204382448"/>
      </c:barChart>
      <c:catAx>
        <c:axId val="204382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4382448"/>
        <c:crosses val="autoZero"/>
        <c:auto val="1"/>
        <c:lblAlgn val="ctr"/>
        <c:lblOffset val="100"/>
        <c:noMultiLvlLbl val="0"/>
      </c:catAx>
      <c:valAx>
        <c:axId val="204382448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204382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5: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persona afectada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24885285645"/>
          <c:y val="4.0258284052839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8471345545747583E-2"/>
          <c:y val="0.26209195684221365"/>
          <c:w val="0.94368298768597902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100'!$D$93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100'!$B$94:$B$105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'Linea 100'!$D$94:$D$105</c:f>
              <c:numCache>
                <c:formatCode>#,##0</c:formatCode>
                <c:ptCount val="6"/>
                <c:pt idx="0">
                  <c:v>8567</c:v>
                </c:pt>
                <c:pt idx="1">
                  <c:v>8417</c:v>
                </c:pt>
                <c:pt idx="2">
                  <c:v>9117</c:v>
                </c:pt>
                <c:pt idx="3">
                  <c:v>9537</c:v>
                </c:pt>
                <c:pt idx="4">
                  <c:v>8801</c:v>
                </c:pt>
                <c:pt idx="5">
                  <c:v>8538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03-478D-8E09-B9BD2979CA7A}"/>
            </c:ext>
          </c:extLst>
        </c:ser>
        <c:ser>
          <c:idx val="1"/>
          <c:order val="1"/>
          <c:tx>
            <c:strRef>
              <c:f>'Linea 100'!$E$93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100'!$B$94:$B$105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'Linea 100'!$E$94:$E$105</c:f>
              <c:numCache>
                <c:formatCode>#,##0</c:formatCode>
                <c:ptCount val="6"/>
                <c:pt idx="0">
                  <c:v>2957</c:v>
                </c:pt>
                <c:pt idx="1">
                  <c:v>2920</c:v>
                </c:pt>
                <c:pt idx="2">
                  <c:v>3396</c:v>
                </c:pt>
                <c:pt idx="3">
                  <c:v>3521</c:v>
                </c:pt>
                <c:pt idx="4">
                  <c:v>3224</c:v>
                </c:pt>
                <c:pt idx="5">
                  <c:v>3355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03-478D-8E09-B9BD2979C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383232"/>
        <c:axId val="204383624"/>
      </c:barChart>
      <c:catAx>
        <c:axId val="20438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4383624"/>
        <c:crosses val="autoZero"/>
        <c:auto val="1"/>
        <c:lblAlgn val="ctr"/>
        <c:lblOffset val="100"/>
        <c:tickLblSkip val="1"/>
        <c:noMultiLvlLbl val="0"/>
      </c:catAx>
      <c:valAx>
        <c:axId val="204383624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20438323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6: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persona </a:t>
            </a:r>
            <a:r>
              <a:rPr lang="es-PE" sz="1000" b="1" i="0" u="none" strike="noStrike" baseline="0">
                <a:effectLst/>
              </a:rPr>
              <a:t>afectada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E566-4862-81E9-23026219D954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E566-4862-81E9-23026219D954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E566-4862-81E9-23026219D954}"/>
              </c:ext>
            </c:extLst>
          </c:dPt>
          <c:dPt>
            <c:idx val="3"/>
            <c:invertIfNegative val="0"/>
            <c:bubble3D val="0"/>
            <c:spPr>
              <a:solidFill>
                <a:srgbClr val="FF8989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E566-4862-81E9-23026219D9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100'!$M$115:$P$115</c:f>
              <c:strCache>
                <c:ptCount val="4"/>
                <c:pt idx="0">
                  <c:v>Niñas, niños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100'!$M$116:$P$116</c:f>
              <c:numCache>
                <c:formatCode>#,##0</c:formatCode>
                <c:ptCount val="4"/>
                <c:pt idx="0">
                  <c:v>27343</c:v>
                </c:pt>
                <c:pt idx="1">
                  <c:v>31521</c:v>
                </c:pt>
                <c:pt idx="2">
                  <c:v>6029</c:v>
                </c:pt>
                <c:pt idx="3">
                  <c:v>7457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66-4862-81E9-23026219D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384408"/>
        <c:axId val="204384800"/>
      </c:barChart>
      <c:catAx>
        <c:axId val="204384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4384800"/>
        <c:crosses val="autoZero"/>
        <c:auto val="1"/>
        <c:lblAlgn val="ctr"/>
        <c:lblOffset val="100"/>
        <c:noMultiLvlLbl val="0"/>
      </c:catAx>
      <c:valAx>
        <c:axId val="204384800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2043844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7: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situaciones de violencia atendidas por sexo de la presunta persona agresora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934100866873712"/>
          <c:y val="4.1743695950145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0130930478280467E-3"/>
          <c:y val="4.8274552069873593E-5"/>
          <c:w val="0.95892819367728288"/>
          <c:h val="0.826081830962807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100'!$D$93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12700"/>
            </a:sp3d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39-4D58-8C49-EFDA7003A4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100'!$B$175:$B$186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'Linea 100'!$D$175:$D$186</c:f>
              <c:numCache>
                <c:formatCode>#,##0</c:formatCode>
                <c:ptCount val="6"/>
                <c:pt idx="0">
                  <c:v>1478</c:v>
                </c:pt>
                <c:pt idx="1">
                  <c:v>1570</c:v>
                </c:pt>
                <c:pt idx="2">
                  <c:v>1818</c:v>
                </c:pt>
                <c:pt idx="3">
                  <c:v>1943</c:v>
                </c:pt>
                <c:pt idx="4">
                  <c:v>1718</c:v>
                </c:pt>
                <c:pt idx="5">
                  <c:v>1201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9-4D58-8C49-EFDA7003A4F0}"/>
            </c:ext>
          </c:extLst>
        </c:ser>
        <c:ser>
          <c:idx val="1"/>
          <c:order val="1"/>
          <c:tx>
            <c:strRef>
              <c:f>'Linea 100'!$E$174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100'!$B$175:$B$186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'Linea 100'!$E$175:$E$186</c:f>
              <c:numCache>
                <c:formatCode>#,##0</c:formatCode>
                <c:ptCount val="6"/>
                <c:pt idx="0">
                  <c:v>4240</c:v>
                </c:pt>
                <c:pt idx="1">
                  <c:v>4220</c:v>
                </c:pt>
                <c:pt idx="2">
                  <c:v>4578</c:v>
                </c:pt>
                <c:pt idx="3">
                  <c:v>4908</c:v>
                </c:pt>
                <c:pt idx="4">
                  <c:v>4410</c:v>
                </c:pt>
                <c:pt idx="5">
                  <c:v>6577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39-4D58-8C49-EFDA7003A4F0}"/>
            </c:ext>
          </c:extLst>
        </c:ser>
        <c:ser>
          <c:idx val="2"/>
          <c:order val="2"/>
          <c:tx>
            <c:strRef>
              <c:f>'Linea 100'!$F$174</c:f>
              <c:strCache>
                <c:ptCount val="1"/>
                <c:pt idx="0">
                  <c:v>Sin información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100'!$F$175:$F$186</c:f>
              <c:numCache>
                <c:formatCode>#,##0</c:formatCode>
                <c:ptCount val="6"/>
                <c:pt idx="0">
                  <c:v>2057</c:v>
                </c:pt>
                <c:pt idx="1">
                  <c:v>1977</c:v>
                </c:pt>
                <c:pt idx="2">
                  <c:v>2310</c:v>
                </c:pt>
                <c:pt idx="3">
                  <c:v>2494</c:v>
                </c:pt>
                <c:pt idx="4">
                  <c:v>2250</c:v>
                </c:pt>
                <c:pt idx="5">
                  <c:v>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39-4D58-8C49-EFDA7003A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383536"/>
        <c:axId val="349383928"/>
      </c:barChart>
      <c:catAx>
        <c:axId val="34938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9383928"/>
        <c:crosses val="autoZero"/>
        <c:auto val="1"/>
        <c:lblAlgn val="ctr"/>
        <c:lblOffset val="100"/>
        <c:tickMarkSkip val="10"/>
        <c:noMultiLvlLbl val="0"/>
      </c:catAx>
      <c:valAx>
        <c:axId val="349383928"/>
        <c:scaling>
          <c:orientation val="minMax"/>
          <c:max val="15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349383536"/>
        <c:crossesAt val="9"/>
        <c:crossBetween val="between"/>
        <c:majorUnit val="300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9787526665129044"/>
          <c:y val="0.93620455315662776"/>
          <c:w val="0.42955488126607017"/>
          <c:h val="6.3795446843372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8: </a:t>
            </a:r>
            <a:r>
              <a:rPr lang="es-ES"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de situaciones de violencia atendidas por g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rupo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presunta persona agresora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BE6-4DA3-A8E4-A3DC2BF91D60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BE6-4DA3-A8E4-A3DC2BF91D60}"/>
              </c:ext>
            </c:extLst>
          </c:dPt>
          <c:dLbls>
            <c:dLbl>
              <c:idx val="1"/>
              <c:layout>
                <c:manualLayout>
                  <c:x val="-1.4859672986868319E-16"/>
                  <c:y val="3.154819949693241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E6-4DA3-A8E4-A3DC2BF91D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100'!$M$196:$P$196</c:f>
              <c:strCache>
                <c:ptCount val="4"/>
                <c:pt idx="0">
                  <c:v>Niñas, niños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100'!$M$197:$P$197</c:f>
              <c:numCache>
                <c:formatCode>#,##0</c:formatCode>
                <c:ptCount val="4"/>
                <c:pt idx="0">
                  <c:v>508</c:v>
                </c:pt>
                <c:pt idx="1">
                  <c:v>28463</c:v>
                </c:pt>
                <c:pt idx="2">
                  <c:v>1985</c:v>
                </c:pt>
                <c:pt idx="3">
                  <c:v>19494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E6-4DA3-A8E4-A3DC2BF91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9384712"/>
        <c:axId val="349385104"/>
      </c:barChart>
      <c:catAx>
        <c:axId val="3493847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49385104"/>
        <c:crosses val="autoZero"/>
        <c:auto val="1"/>
        <c:lblAlgn val="ctr"/>
        <c:lblOffset val="100"/>
        <c:noMultiLvlLbl val="0"/>
      </c:catAx>
      <c:valAx>
        <c:axId val="349385104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349384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1: </a:t>
            </a:r>
            <a:r>
              <a:rPr lang="es-PE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telefónicas según tipo de llamada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7960192851277193E-2"/>
          <c:y val="0.20665703765233887"/>
          <c:w val="0.94407961429744558"/>
          <c:h val="0.673952483087235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127-460F-A8D1-2D9A31DFCEB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127-460F-A8D1-2D9A31DFCE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100'!$L$22:$N$22</c:f>
              <c:strCache>
                <c:ptCount val="3"/>
                <c:pt idx="0">
                  <c:v>Recibidas</c:v>
                </c:pt>
                <c:pt idx="1">
                  <c:v>Atendidas</c:v>
                </c:pt>
                <c:pt idx="2">
                  <c:v>Abandonadas</c:v>
                </c:pt>
              </c:strCache>
            </c:strRef>
          </c:cat>
          <c:val>
            <c:numRef>
              <c:f>('Linea 100'!$C$22,'Linea 100'!$F$22:$G$22)</c:f>
              <c:numCache>
                <c:formatCode>#,##0</c:formatCode>
                <c:ptCount val="3"/>
                <c:pt idx="0">
                  <c:v>199092</c:v>
                </c:pt>
                <c:pt idx="1">
                  <c:v>151967</c:v>
                </c:pt>
                <c:pt idx="2">
                  <c:v>47125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27-460F-A8D1-2D9A31DFC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6113791"/>
        <c:axId val="1356115039"/>
      </c:barChart>
      <c:catAx>
        <c:axId val="1356113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56115039"/>
        <c:crosses val="autoZero"/>
        <c:auto val="1"/>
        <c:lblAlgn val="ctr"/>
        <c:lblOffset val="100"/>
        <c:noMultiLvlLbl val="0"/>
      </c:catAx>
      <c:valAx>
        <c:axId val="13561150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356113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>
                <a:solidFill>
                  <a:sysClr val="windowText" lastClr="000000"/>
                </a:solidFill>
              </a:rPr>
              <a:t>Gráfico N° 4: Relación de la persona consultante con la persona afectada</a:t>
            </a:r>
          </a:p>
        </c:rich>
      </c:tx>
      <c:layout>
        <c:manualLayout>
          <c:xMode val="edge"/>
          <c:yMode val="edge"/>
          <c:x val="0.145242367900674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4851814285246867"/>
          <c:y val="0.23251042112631712"/>
          <c:w val="0.34560146091246813"/>
          <c:h val="0.78710665690878379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7C0A-454C-BE28-487A1B3113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7C0A-454C-BE28-487A1B3113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7C0A-454C-BE28-487A1B3113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7C0A-454C-BE28-487A1B31139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7C0A-454C-BE28-487A1B31139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B-7C0A-454C-BE28-487A1B311395}"/>
              </c:ext>
            </c:extLst>
          </c:dPt>
          <c:dLbls>
            <c:dLbl>
              <c:idx val="0"/>
              <c:layout>
                <c:manualLayout>
                  <c:x val="0"/>
                  <c:y val="-2.738474794603609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0A-454C-BE28-487A1B311395}"/>
                </c:ext>
              </c:extLst>
            </c:dLbl>
            <c:dLbl>
              <c:idx val="5"/>
              <c:layout>
                <c:manualLayout>
                  <c:x val="-4.4087669830955057E-17"/>
                  <c:y val="-0.180739336443838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0A-454C-BE28-487A1B31139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100'!$B$80:$B$85</c:f>
              <c:strCache>
                <c:ptCount val="6"/>
                <c:pt idx="0">
                  <c:v>Él / Ella misma</c:v>
                </c:pt>
                <c:pt idx="1">
                  <c:v>Anónimo</c:v>
                </c:pt>
                <c:pt idx="2">
                  <c:v>Madre/padre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100'!$D$80:$D$85</c:f>
              <c:numCache>
                <c:formatCode>#,##0</c:formatCode>
                <c:ptCount val="6"/>
                <c:pt idx="0">
                  <c:v>30798</c:v>
                </c:pt>
                <c:pt idx="1">
                  <c:v>14621</c:v>
                </c:pt>
                <c:pt idx="2">
                  <c:v>11021</c:v>
                </c:pt>
                <c:pt idx="3">
                  <c:v>9441</c:v>
                </c:pt>
                <c:pt idx="4">
                  <c:v>6324</c:v>
                </c:pt>
                <c:pt idx="5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C0A-454C-BE28-487A1B311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115012394238074"/>
          <c:y val="0.28749241528733072"/>
          <c:w val="0.29884987605761926"/>
          <c:h val="0.66408401899423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Gráfico N° 9: </a:t>
            </a:r>
            <a:r>
              <a:rPr lang="es-PE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Ranking de consultas telefónicas según</a:t>
            </a:r>
            <a:r>
              <a:rPr lang="es-PE" sz="10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realizadas. 2024*</a:t>
            </a:r>
            <a:endParaRPr lang="es-PE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37-4054-888C-68480FDF82A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37-4054-888C-68480FDF82A4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100'!$H$249:$H$267</c:f>
              <c:strCache>
                <c:ptCount val="19"/>
                <c:pt idx="0">
                  <c:v>Coordinación telefónica con: Fiscalía/Poder Judicial/Juzgado de Paz</c:v>
                </c:pt>
                <c:pt idx="1">
                  <c:v>Coordinación telefónica con servicios de salud: SAMU/Establecimiento de salud/Hospital</c:v>
                </c:pt>
                <c:pt idx="2">
                  <c:v>Coordinación telefónica con el familiar referido por la persona afectada</c:v>
                </c:pt>
                <c:pt idx="3">
                  <c:v>Coordinación telefónica con servicios del MIMP: DIRECCION DE PERSONAS ADULTAS MAYORES/UPE</c:v>
                </c:pt>
                <c:pt idx="4">
                  <c:v>Intervención en crisis</c:v>
                </c:pt>
                <c:pt idx="5">
                  <c:v>Seguimiento del plan de seguridad</c:v>
                </c:pt>
                <c:pt idx="6">
                  <c:v>Otro</c:v>
                </c:pt>
                <c:pt idx="7">
                  <c:v>Confirmación de auxilio policial u otra autoridad competente</c:v>
                </c:pt>
                <c:pt idx="8">
                  <c:v>Seguimiento</c:v>
                </c:pt>
                <c:pt idx="9">
                  <c:v>Coordinación telefónica con: 105/PNP/Comisaria</c:v>
                </c:pt>
                <c:pt idx="10">
                  <c:v>Coordinación telefónica de urgencia</c:v>
                </c:pt>
                <c:pt idx="11">
                  <c:v>Elaboración del plan de seguridad</c:v>
                </c:pt>
                <c:pt idx="12">
                  <c:v>Atención llamada de retorno</c:v>
                </c:pt>
                <c:pt idx="13">
                  <c:v>Contención emocional</c:v>
                </c:pt>
                <c:pt idx="14">
                  <c:v>Coordinación telefónica con servicios del Programa Nacional AURORA: CEM/SAU/ER</c:v>
                </c:pt>
                <c:pt idx="15">
                  <c:v>Consejería</c:v>
                </c:pt>
                <c:pt idx="16">
                  <c:v>Derivación administrativa</c:v>
                </c:pt>
                <c:pt idx="17">
                  <c:v>Referencia</c:v>
                </c:pt>
                <c:pt idx="18">
                  <c:v>Orientación e información</c:v>
                </c:pt>
              </c:strCache>
            </c:strRef>
          </c:cat>
          <c:val>
            <c:numRef>
              <c:f>'Linea 100'!$J$249:$J$267</c:f>
              <c:numCache>
                <c:formatCode>General</c:formatCode>
                <c:ptCount val="19"/>
                <c:pt idx="0">
                  <c:v>15</c:v>
                </c:pt>
                <c:pt idx="1">
                  <c:v>50</c:v>
                </c:pt>
                <c:pt idx="2">
                  <c:v>98</c:v>
                </c:pt>
                <c:pt idx="3">
                  <c:v>812</c:v>
                </c:pt>
                <c:pt idx="4">
                  <c:v>983</c:v>
                </c:pt>
                <c:pt idx="5">
                  <c:v>1033</c:v>
                </c:pt>
                <c:pt idx="6">
                  <c:v>1566</c:v>
                </c:pt>
                <c:pt idx="7">
                  <c:v>1915</c:v>
                </c:pt>
                <c:pt idx="8">
                  <c:v>3391</c:v>
                </c:pt>
                <c:pt idx="9">
                  <c:v>8917</c:v>
                </c:pt>
                <c:pt idx="10">
                  <c:v>9201</c:v>
                </c:pt>
                <c:pt idx="11">
                  <c:v>12581</c:v>
                </c:pt>
                <c:pt idx="12">
                  <c:v>15067</c:v>
                </c:pt>
                <c:pt idx="13">
                  <c:v>20158</c:v>
                </c:pt>
                <c:pt idx="14">
                  <c:v>20338</c:v>
                </c:pt>
                <c:pt idx="15">
                  <c:v>34371</c:v>
                </c:pt>
                <c:pt idx="16">
                  <c:v>35535</c:v>
                </c:pt>
                <c:pt idx="17">
                  <c:v>36978</c:v>
                </c:pt>
                <c:pt idx="18">
                  <c:v>70310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37-4054-888C-68480FDF8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92575712"/>
        <c:axId val="892577632"/>
      </c:barChart>
      <c:catAx>
        <c:axId val="892575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92577632"/>
        <c:crosses val="autoZero"/>
        <c:auto val="1"/>
        <c:lblAlgn val="ctr"/>
        <c:lblOffset val="100"/>
        <c:noMultiLvlLbl val="0"/>
      </c:catAx>
      <c:valAx>
        <c:axId val="89257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9257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image" Target="../media/image4.emf"/><Relationship Id="rId3" Type="http://schemas.openxmlformats.org/officeDocument/2006/relationships/image" Target="../media/image2.png"/><Relationship Id="rId7" Type="http://schemas.openxmlformats.org/officeDocument/2006/relationships/chart" Target="../charts/chart5.xml"/><Relationship Id="rId12" Type="http://schemas.openxmlformats.org/officeDocument/2006/relationships/chart" Target="../charts/chart9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openxmlformats.org/officeDocument/2006/relationships/chart" Target="../charts/chart8.xml"/><Relationship Id="rId5" Type="http://schemas.openxmlformats.org/officeDocument/2006/relationships/chart" Target="../charts/chart3.xml"/><Relationship Id="rId10" Type="http://schemas.openxmlformats.org/officeDocument/2006/relationships/chart" Target="../charts/chart7.xml"/><Relationship Id="rId4" Type="http://schemas.openxmlformats.org/officeDocument/2006/relationships/chart" Target="../charts/chart2.xml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1047750</xdr:colOff>
      <xdr:row>150</xdr:row>
      <xdr:rowOff>12888</xdr:rowOff>
    </xdr:from>
    <xdr:to>
      <xdr:col>12</xdr:col>
      <xdr:colOff>19050</xdr:colOff>
      <xdr:row>151</xdr:row>
      <xdr:rowOff>101975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4779412-755E-4920-B431-F9BD2539FF62}"/>
            </a:ext>
          </a:extLst>
        </xdr:cNvPr>
        <xdr:cNvSpPr/>
      </xdr:nvSpPr>
      <xdr:spPr>
        <a:xfrm>
          <a:off x="1057275" y="25606563"/>
          <a:ext cx="9363075" cy="27006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otras consultas* según mes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584198</xdr:colOff>
      <xdr:row>32</xdr:row>
      <xdr:rowOff>9740</xdr:rowOff>
    </xdr:from>
    <xdr:to>
      <xdr:col>13</xdr:col>
      <xdr:colOff>647699</xdr:colOff>
      <xdr:row>53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5E5F3C6-B5FE-40CE-811F-8F8BD55DA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154082</xdr:colOff>
      <xdr:row>32</xdr:row>
      <xdr:rowOff>171450</xdr:rowOff>
    </xdr:from>
    <xdr:ext cx="360045" cy="836930"/>
    <xdr:pic>
      <xdr:nvPicPr>
        <xdr:cNvPr id="4" name="Imagen 3">
          <a:extLst>
            <a:ext uri="{FF2B5EF4-FFF2-40B4-BE49-F238E27FC236}">
              <a16:creationId xmlns:a16="http://schemas.microsoft.com/office/drawing/2014/main" id="{E2E19DF2-8CF5-4A8A-B01B-6A4BCC4CC964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1757" y="67056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160433</xdr:colOff>
      <xdr:row>32</xdr:row>
      <xdr:rowOff>171450</xdr:rowOff>
    </xdr:from>
    <xdr:ext cx="380999" cy="836930"/>
    <xdr:pic>
      <xdr:nvPicPr>
        <xdr:cNvPr id="5" name="Imagen 4">
          <a:extLst>
            <a:ext uri="{FF2B5EF4-FFF2-40B4-BE49-F238E27FC236}">
              <a16:creationId xmlns:a16="http://schemas.microsoft.com/office/drawing/2014/main" id="{0637E217-7B03-436F-BE6F-6800D1A5B15D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9633" y="6705600"/>
          <a:ext cx="380999" cy="83693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226919</xdr:colOff>
      <xdr:row>53</xdr:row>
      <xdr:rowOff>53010</xdr:rowOff>
    </xdr:from>
    <xdr:to>
      <xdr:col>16</xdr:col>
      <xdr:colOff>57150</xdr:colOff>
      <xdr:row>75</xdr:row>
      <xdr:rowOff>123825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3240943-E34E-4A8C-BFB4-EE259E0CB6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75766</xdr:colOff>
      <xdr:row>90</xdr:row>
      <xdr:rowOff>8685</xdr:rowOff>
    </xdr:from>
    <xdr:to>
      <xdr:col>13</xdr:col>
      <xdr:colOff>609600</xdr:colOff>
      <xdr:row>110</xdr:row>
      <xdr:rowOff>95250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0380DE3-12FA-41C7-89F3-94969F33B1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14</xdr:col>
      <xdr:colOff>151965</xdr:colOff>
      <xdr:row>91</xdr:row>
      <xdr:rowOff>76200</xdr:rowOff>
    </xdr:from>
    <xdr:ext cx="360045" cy="848909"/>
    <xdr:pic>
      <xdr:nvPicPr>
        <xdr:cNvPr id="8" name="Imagen 7">
          <a:extLst>
            <a:ext uri="{FF2B5EF4-FFF2-40B4-BE49-F238E27FC236}">
              <a16:creationId xmlns:a16="http://schemas.microsoft.com/office/drawing/2014/main" id="{FF28FD80-32F0-4C76-BC41-F24008D8D06C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9640" y="16421100"/>
          <a:ext cx="360045" cy="8489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106022</xdr:colOff>
      <xdr:row>91</xdr:row>
      <xdr:rowOff>76200</xdr:rowOff>
    </xdr:from>
    <xdr:ext cx="400050" cy="875031"/>
    <xdr:pic>
      <xdr:nvPicPr>
        <xdr:cNvPr id="9" name="Imagen 8">
          <a:extLst>
            <a:ext uri="{FF2B5EF4-FFF2-40B4-BE49-F238E27FC236}">
              <a16:creationId xmlns:a16="http://schemas.microsoft.com/office/drawing/2014/main" id="{483A74F8-BFED-4D32-81D8-A4FB74D2D506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55222" y="16421100"/>
          <a:ext cx="400050" cy="87503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94836</xdr:colOff>
      <xdr:row>109</xdr:row>
      <xdr:rowOff>88831</xdr:rowOff>
    </xdr:from>
    <xdr:to>
      <xdr:col>16</xdr:col>
      <xdr:colOff>38100</xdr:colOff>
      <xdr:row>132</xdr:row>
      <xdr:rowOff>57149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27456F2F-CC35-4FB2-936B-9514990F7F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72839</xdr:colOff>
      <xdr:row>170</xdr:row>
      <xdr:rowOff>151251</xdr:rowOff>
    </xdr:from>
    <xdr:to>
      <xdr:col>13</xdr:col>
      <xdr:colOff>266699</xdr:colOff>
      <xdr:row>190</xdr:row>
      <xdr:rowOff>114300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2A33285-9BA3-42C9-BE79-8BF578E62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14</xdr:col>
      <xdr:colOff>197347</xdr:colOff>
      <xdr:row>171</xdr:row>
      <xdr:rowOff>171450</xdr:rowOff>
    </xdr:from>
    <xdr:ext cx="360045" cy="836930"/>
    <xdr:pic>
      <xdr:nvPicPr>
        <xdr:cNvPr id="12" name="Imagen 11">
          <a:extLst>
            <a:ext uri="{FF2B5EF4-FFF2-40B4-BE49-F238E27FC236}">
              <a16:creationId xmlns:a16="http://schemas.microsoft.com/office/drawing/2014/main" id="{0C3DED86-D87B-432D-836B-68251BED5890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5022" y="2928937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184159</xdr:colOff>
      <xdr:row>171</xdr:row>
      <xdr:rowOff>171450</xdr:rowOff>
    </xdr:from>
    <xdr:ext cx="403714" cy="832534"/>
    <xdr:pic>
      <xdr:nvPicPr>
        <xdr:cNvPr id="13" name="Imagen 12">
          <a:extLst>
            <a:ext uri="{FF2B5EF4-FFF2-40B4-BE49-F238E27FC236}">
              <a16:creationId xmlns:a16="http://schemas.microsoft.com/office/drawing/2014/main" id="{70787738-6306-431C-AC2E-9F19AC148E9A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3359" y="29289375"/>
          <a:ext cx="403714" cy="83253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123825</xdr:colOff>
      <xdr:row>192</xdr:row>
      <xdr:rowOff>21122</xdr:rowOff>
    </xdr:from>
    <xdr:to>
      <xdr:col>15</xdr:col>
      <xdr:colOff>657225</xdr:colOff>
      <xdr:row>212</xdr:row>
      <xdr:rowOff>28575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94EC44BD-67C9-41A8-B602-944E17BB09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438150</xdr:colOff>
      <xdr:row>0</xdr:row>
      <xdr:rowOff>47625</xdr:rowOff>
    </xdr:from>
    <xdr:to>
      <xdr:col>15</xdr:col>
      <xdr:colOff>657225</xdr:colOff>
      <xdr:row>1</xdr:row>
      <xdr:rowOff>361950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05FCEE16-D037-495A-BCE8-39C1A8EBB368}"/>
            </a:ext>
          </a:extLst>
        </xdr:cNvPr>
        <xdr:cNvSpPr/>
      </xdr:nvSpPr>
      <xdr:spPr>
        <a:xfrm>
          <a:off x="3676650" y="47625"/>
          <a:ext cx="9629775" cy="495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9526</xdr:colOff>
      <xdr:row>1</xdr:row>
      <xdr:rowOff>409575</xdr:rowOff>
    </xdr:from>
    <xdr:to>
      <xdr:col>16</xdr:col>
      <xdr:colOff>0</xdr:colOff>
      <xdr:row>2</xdr:row>
      <xdr:rowOff>561975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5F548179-94B1-4EFF-8F22-2671E8C25FFB}"/>
            </a:ext>
          </a:extLst>
        </xdr:cNvPr>
        <xdr:cNvSpPr/>
      </xdr:nvSpPr>
      <xdr:spPr>
        <a:xfrm>
          <a:off x="19051" y="590550"/>
          <a:ext cx="13392149" cy="600075"/>
        </a:xfrm>
        <a:prstGeom prst="rect">
          <a:avLst/>
        </a:prstGeom>
        <a:solidFill>
          <a:schemeClr val="bg2">
            <a:lumMod val="25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PE" sz="2100" b="1"/>
            <a:t>REPORTE ESTADÍSTICO DE CONSULTAS TELEFÓNICAS ATENDIDAS POR LA LINEA 100 </a:t>
          </a:r>
        </a:p>
        <a:p>
          <a:pPr algn="ctr"/>
          <a:r>
            <a:rPr lang="es-PE" sz="2000" b="1"/>
            <a:t>Periodo: Enero - Junio, 2024 (preliminar)</a:t>
          </a:r>
        </a:p>
      </xdr:txBody>
    </xdr:sp>
    <xdr:clientData/>
  </xdr:twoCellAnchor>
  <xdr:twoCellAnchor>
    <xdr:from>
      <xdr:col>2</xdr:col>
      <xdr:colOff>190500</xdr:colOff>
      <xdr:row>4</xdr:row>
      <xdr:rowOff>49821</xdr:rowOff>
    </xdr:from>
    <xdr:to>
      <xdr:col>16</xdr:col>
      <xdr:colOff>9525</xdr:colOff>
      <xdr:row>4</xdr:row>
      <xdr:rowOff>328084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C44C82B4-A14F-4FA2-B389-DE9F1848B2CE}"/>
            </a:ext>
          </a:extLst>
        </xdr:cNvPr>
        <xdr:cNvSpPr/>
      </xdr:nvSpPr>
      <xdr:spPr>
        <a:xfrm>
          <a:off x="1857375" y="2021496"/>
          <a:ext cx="11563350" cy="278263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LAS CONSULTAS TELEFÓNICAS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19050</xdr:colOff>
      <xdr:row>4</xdr:row>
      <xdr:rowOff>49821</xdr:rowOff>
    </xdr:from>
    <xdr:to>
      <xdr:col>2</xdr:col>
      <xdr:colOff>247650</xdr:colOff>
      <xdr:row>4</xdr:row>
      <xdr:rowOff>317500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0962E726-2590-42A5-AD0A-F413B8B7CC38}"/>
            </a:ext>
          </a:extLst>
        </xdr:cNvPr>
        <xdr:cNvSpPr/>
      </xdr:nvSpPr>
      <xdr:spPr>
        <a:xfrm>
          <a:off x="28575" y="2021496"/>
          <a:ext cx="1885950" cy="26767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A  </a:t>
          </a:r>
        </a:p>
      </xdr:txBody>
    </xdr:sp>
    <xdr:clientData/>
  </xdr:twoCellAnchor>
  <xdr:twoCellAnchor>
    <xdr:from>
      <xdr:col>2</xdr:col>
      <xdr:colOff>219075</xdr:colOff>
      <xdr:row>31</xdr:row>
      <xdr:rowOff>104776</xdr:rowOff>
    </xdr:from>
    <xdr:to>
      <xdr:col>15</xdr:col>
      <xdr:colOff>657225</xdr:colOff>
      <xdr:row>32</xdr:row>
      <xdr:rowOff>3362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1C8497F8-9A78-4BAA-967D-21D3E6956197}"/>
            </a:ext>
          </a:extLst>
        </xdr:cNvPr>
        <xdr:cNvSpPr/>
      </xdr:nvSpPr>
      <xdr:spPr>
        <a:xfrm>
          <a:off x="1885950" y="6229351"/>
          <a:ext cx="11420475" cy="30816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8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PERSONA CONSULTANTE</a:t>
          </a:r>
          <a:endParaRPr lang="es-PE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31</xdr:row>
      <xdr:rowOff>104776</xdr:rowOff>
    </xdr:from>
    <xdr:to>
      <xdr:col>2</xdr:col>
      <xdr:colOff>323850</xdr:colOff>
      <xdr:row>31</xdr:row>
      <xdr:rowOff>390525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F10086F3-BE7D-4809-ADE8-74654667544B}"/>
            </a:ext>
          </a:extLst>
        </xdr:cNvPr>
        <xdr:cNvSpPr/>
      </xdr:nvSpPr>
      <xdr:spPr>
        <a:xfrm>
          <a:off x="0" y="6229351"/>
          <a:ext cx="1990725" cy="28574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B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447114</xdr:colOff>
      <xdr:row>88</xdr:row>
      <xdr:rowOff>1119</xdr:rowOff>
    </xdr:from>
    <xdr:to>
      <xdr:col>16</xdr:col>
      <xdr:colOff>0</xdr:colOff>
      <xdr:row>89</xdr:row>
      <xdr:rowOff>47624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3AD78A64-2D4B-4FAA-AF48-06B89240F304}"/>
            </a:ext>
          </a:extLst>
        </xdr:cNvPr>
        <xdr:cNvSpPr/>
      </xdr:nvSpPr>
      <xdr:spPr>
        <a:xfrm>
          <a:off x="2113989" y="15812619"/>
          <a:ext cx="11297211" cy="275105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PERSONA AFECTADA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88</xdr:row>
      <xdr:rowOff>1120</xdr:rowOff>
    </xdr:from>
    <xdr:to>
      <xdr:col>2</xdr:col>
      <xdr:colOff>447675</xdr:colOff>
      <xdr:row>89</xdr:row>
      <xdr:rowOff>19050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93AFE418-EEE0-4809-9560-1A0E8B341462}"/>
            </a:ext>
          </a:extLst>
        </xdr:cNvPr>
        <xdr:cNvSpPr/>
      </xdr:nvSpPr>
      <xdr:spPr>
        <a:xfrm>
          <a:off x="9525" y="15812620"/>
          <a:ext cx="2105025" cy="24653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C</a:t>
          </a:r>
        </a:p>
      </xdr:txBody>
    </xdr:sp>
    <xdr:clientData/>
  </xdr:twoCellAnchor>
  <xdr:twoCellAnchor>
    <xdr:from>
      <xdr:col>2</xdr:col>
      <xdr:colOff>447114</xdr:colOff>
      <xdr:row>169</xdr:row>
      <xdr:rowOff>30255</xdr:rowOff>
    </xdr:from>
    <xdr:to>
      <xdr:col>16</xdr:col>
      <xdr:colOff>0</xdr:colOff>
      <xdr:row>170</xdr:row>
      <xdr:rowOff>133350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84D4A8BC-DB32-4579-B443-A72076F88043}"/>
            </a:ext>
          </a:extLst>
        </xdr:cNvPr>
        <xdr:cNvSpPr/>
      </xdr:nvSpPr>
      <xdr:spPr>
        <a:xfrm>
          <a:off x="2113989" y="28738605"/>
          <a:ext cx="11297211" cy="284070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PRESUNTA PERSONA AGRESORA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169</xdr:row>
      <xdr:rowOff>30255</xdr:rowOff>
    </xdr:from>
    <xdr:to>
      <xdr:col>2</xdr:col>
      <xdr:colOff>447675</xdr:colOff>
      <xdr:row>170</xdr:row>
      <xdr:rowOff>114300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2B7CDC0F-D8E8-4FBB-98C5-FF4465FBA633}"/>
            </a:ext>
          </a:extLst>
        </xdr:cNvPr>
        <xdr:cNvSpPr/>
      </xdr:nvSpPr>
      <xdr:spPr>
        <a:xfrm>
          <a:off x="9525" y="28738605"/>
          <a:ext cx="2105025" cy="26502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D</a:t>
          </a:r>
        </a:p>
      </xdr:txBody>
    </xdr:sp>
    <xdr:clientData/>
  </xdr:twoCellAnchor>
  <xdr:twoCellAnchor>
    <xdr:from>
      <xdr:col>2</xdr:col>
      <xdr:colOff>447114</xdr:colOff>
      <xdr:row>244</xdr:row>
      <xdr:rowOff>38102</xdr:rowOff>
    </xdr:from>
    <xdr:to>
      <xdr:col>16</xdr:col>
      <xdr:colOff>0</xdr:colOff>
      <xdr:row>244</xdr:row>
      <xdr:rowOff>285750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id="{0187E141-9F8A-4DC3-A853-B5BD663E57B5}"/>
            </a:ext>
          </a:extLst>
        </xdr:cNvPr>
        <xdr:cNvSpPr/>
      </xdr:nvSpPr>
      <xdr:spPr>
        <a:xfrm>
          <a:off x="2113989" y="41776652"/>
          <a:ext cx="11297211" cy="247648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CONSULTAS TELEFÓNICAS ATENDIDAS CON ACCIONES</a:t>
          </a:r>
          <a:r>
            <a:rPr lang="es-PE" sz="1600" b="1" baseline="0">
              <a:solidFill>
                <a:schemeClr val="bg1"/>
              </a:solidFill>
            </a:rPr>
            <a:t> REALIZADAS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244</xdr:row>
      <xdr:rowOff>36421</xdr:rowOff>
    </xdr:from>
    <xdr:to>
      <xdr:col>2</xdr:col>
      <xdr:colOff>457200</xdr:colOff>
      <xdr:row>244</xdr:row>
      <xdr:rowOff>285750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F8B47557-46C4-4B02-AC57-3AA5707A0DB0}"/>
            </a:ext>
          </a:extLst>
        </xdr:cNvPr>
        <xdr:cNvSpPr/>
      </xdr:nvSpPr>
      <xdr:spPr>
        <a:xfrm>
          <a:off x="9525" y="41774971"/>
          <a:ext cx="2114550" cy="24932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F</a:t>
          </a:r>
        </a:p>
      </xdr:txBody>
    </xdr:sp>
    <xdr:clientData/>
  </xdr:twoCellAnchor>
  <xdr:twoCellAnchor>
    <xdr:from>
      <xdr:col>2</xdr:col>
      <xdr:colOff>456639</xdr:colOff>
      <xdr:row>277</xdr:row>
      <xdr:rowOff>19050</xdr:rowOff>
    </xdr:from>
    <xdr:to>
      <xdr:col>16</xdr:col>
      <xdr:colOff>9525</xdr:colOff>
      <xdr:row>278</xdr:row>
      <xdr:rowOff>28575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7A27C3E0-6CD5-45E0-81D6-EEAD1FADA376}"/>
            </a:ext>
          </a:extLst>
        </xdr:cNvPr>
        <xdr:cNvSpPr/>
      </xdr:nvSpPr>
      <xdr:spPr>
        <a:xfrm>
          <a:off x="2123514" y="51892200"/>
          <a:ext cx="11297211" cy="247650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VARIACIÓN PORCENTUAL</a:t>
          </a:r>
        </a:p>
      </xdr:txBody>
    </xdr:sp>
    <xdr:clientData/>
  </xdr:twoCellAnchor>
  <xdr:twoCellAnchor>
    <xdr:from>
      <xdr:col>1</xdr:col>
      <xdr:colOff>0</xdr:colOff>
      <xdr:row>277</xdr:row>
      <xdr:rowOff>19050</xdr:rowOff>
    </xdr:from>
    <xdr:to>
      <xdr:col>2</xdr:col>
      <xdr:colOff>447675</xdr:colOff>
      <xdr:row>278</xdr:row>
      <xdr:rowOff>28575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DEF056FF-12F6-4BAA-85DD-4386BA117125}"/>
            </a:ext>
          </a:extLst>
        </xdr:cNvPr>
        <xdr:cNvSpPr/>
      </xdr:nvSpPr>
      <xdr:spPr>
        <a:xfrm>
          <a:off x="9525" y="51892200"/>
          <a:ext cx="2105025" cy="24765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G</a:t>
          </a:r>
        </a:p>
      </xdr:txBody>
    </xdr:sp>
    <xdr:clientData/>
  </xdr:twoCellAnchor>
  <xdr:twoCellAnchor>
    <xdr:from>
      <xdr:col>1</xdr:col>
      <xdr:colOff>1028700</xdr:colOff>
      <xdr:row>5</xdr:row>
      <xdr:rowOff>22910</xdr:rowOff>
    </xdr:from>
    <xdr:to>
      <xdr:col>7</xdr:col>
      <xdr:colOff>9525</xdr:colOff>
      <xdr:row>6</xdr:row>
      <xdr:rowOff>28576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99E45CBD-E73E-4B4E-B4FE-737E89EAE587}"/>
            </a:ext>
          </a:extLst>
        </xdr:cNvPr>
        <xdr:cNvSpPr/>
      </xdr:nvSpPr>
      <xdr:spPr>
        <a:xfrm>
          <a:off x="1038225" y="2356535"/>
          <a:ext cx="4905375" cy="31046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recibidas por tipo de llamada según mes</a:t>
          </a:r>
        </a:p>
      </xdr:txBody>
    </xdr:sp>
    <xdr:clientData/>
  </xdr:twoCellAnchor>
  <xdr:twoCellAnchor>
    <xdr:from>
      <xdr:col>1</xdr:col>
      <xdr:colOff>0</xdr:colOff>
      <xdr:row>5</xdr:row>
      <xdr:rowOff>22911</xdr:rowOff>
    </xdr:from>
    <xdr:to>
      <xdr:col>1</xdr:col>
      <xdr:colOff>1171575</xdr:colOff>
      <xdr:row>5</xdr:row>
      <xdr:rowOff>247650</xdr:rowOff>
    </xdr:to>
    <xdr:sp macro="" textlink="">
      <xdr:nvSpPr>
        <xdr:cNvPr id="30" name="Rectángulo 51">
          <a:extLst>
            <a:ext uri="{FF2B5EF4-FFF2-40B4-BE49-F238E27FC236}">
              <a16:creationId xmlns:a16="http://schemas.microsoft.com/office/drawing/2014/main" id="{8A3F9C45-2651-46A6-871B-5FB7679EA87E}"/>
            </a:ext>
          </a:extLst>
        </xdr:cNvPr>
        <xdr:cNvSpPr/>
      </xdr:nvSpPr>
      <xdr:spPr>
        <a:xfrm>
          <a:off x="9525" y="2356536"/>
          <a:ext cx="1171575" cy="22473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</a:t>
          </a:r>
        </a:p>
      </xdr:txBody>
    </xdr:sp>
    <xdr:clientData/>
  </xdr:twoCellAnchor>
  <xdr:twoCellAnchor>
    <xdr:from>
      <xdr:col>1</xdr:col>
      <xdr:colOff>990600</xdr:colOff>
      <xdr:row>32</xdr:row>
      <xdr:rowOff>24342</xdr:rowOff>
    </xdr:from>
    <xdr:to>
      <xdr:col>5</xdr:col>
      <xdr:colOff>9526</xdr:colOff>
      <xdr:row>34</xdr:row>
      <xdr:rowOff>200025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0C60BDA3-53FA-48F4-BD2C-AA147FB46E25}"/>
            </a:ext>
          </a:extLst>
        </xdr:cNvPr>
        <xdr:cNvSpPr/>
      </xdr:nvSpPr>
      <xdr:spPr>
        <a:xfrm>
          <a:off x="1000125" y="6558492"/>
          <a:ext cx="3038476" cy="59478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sexo de la persona consultante según mes</a:t>
          </a:r>
        </a:p>
      </xdr:txBody>
    </xdr:sp>
    <xdr:clientData/>
  </xdr:twoCellAnchor>
  <xdr:twoCellAnchor>
    <xdr:from>
      <xdr:col>1</xdr:col>
      <xdr:colOff>1219200</xdr:colOff>
      <xdr:row>53</xdr:row>
      <xdr:rowOff>112058</xdr:rowOff>
    </xdr:from>
    <xdr:to>
      <xdr:col>11</xdr:col>
      <xdr:colOff>19051</xdr:colOff>
      <xdr:row>55</xdr:row>
      <xdr:rowOff>120329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2D722DEB-E1AB-4486-87FF-5B06710BD6A7}"/>
            </a:ext>
          </a:extLst>
        </xdr:cNvPr>
        <xdr:cNvSpPr/>
      </xdr:nvSpPr>
      <xdr:spPr>
        <a:xfrm>
          <a:off x="1228725" y="9741833"/>
          <a:ext cx="8458201" cy="30354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grupo de edad de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la persona consultante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mes</a:t>
          </a:r>
        </a:p>
      </xdr:txBody>
    </xdr:sp>
    <xdr:clientData/>
  </xdr:twoCellAnchor>
  <xdr:twoCellAnchor>
    <xdr:from>
      <xdr:col>1</xdr:col>
      <xdr:colOff>1190625</xdr:colOff>
      <xdr:row>74</xdr:row>
      <xdr:rowOff>186774</xdr:rowOff>
    </xdr:from>
    <xdr:to>
      <xdr:col>5</xdr:col>
      <xdr:colOff>9526</xdr:colOff>
      <xdr:row>77</xdr:row>
      <xdr:rowOff>231913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457B56D5-1F75-4608-B8F6-954EAC7B7D11}"/>
            </a:ext>
          </a:extLst>
        </xdr:cNvPr>
        <xdr:cNvSpPr/>
      </xdr:nvSpPr>
      <xdr:spPr>
        <a:xfrm>
          <a:off x="1200150" y="13197924"/>
          <a:ext cx="2838451" cy="61663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Relación de la persona consultante con la persona afectada</a:t>
          </a:r>
        </a:p>
        <a:p>
          <a:pPr algn="l"/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1038225</xdr:colOff>
      <xdr:row>90</xdr:row>
      <xdr:rowOff>149596</xdr:rowOff>
    </xdr:from>
    <xdr:to>
      <xdr:col>5</xdr:col>
      <xdr:colOff>9525</xdr:colOff>
      <xdr:row>91</xdr:row>
      <xdr:rowOff>369794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7331CF0A-0817-4307-8D49-902EDB124B76}"/>
            </a:ext>
          </a:extLst>
        </xdr:cNvPr>
        <xdr:cNvSpPr/>
      </xdr:nvSpPr>
      <xdr:spPr>
        <a:xfrm>
          <a:off x="1047750" y="16294471"/>
          <a:ext cx="2990850" cy="42022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atendidas por sexo de la persona afectada según mes</a:t>
          </a:r>
        </a:p>
      </xdr:txBody>
    </xdr:sp>
    <xdr:clientData/>
  </xdr:twoCellAnchor>
  <xdr:twoCellAnchor>
    <xdr:from>
      <xdr:col>1</xdr:col>
      <xdr:colOff>1238250</xdr:colOff>
      <xdr:row>110</xdr:row>
      <xdr:rowOff>200022</xdr:rowOff>
    </xdr:from>
    <xdr:to>
      <xdr:col>11</xdr:col>
      <xdr:colOff>9524</xdr:colOff>
      <xdr:row>111</xdr:row>
      <xdr:rowOff>161925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ABD7CA05-AA2C-471F-AAE0-429C95016B4B}"/>
            </a:ext>
          </a:extLst>
        </xdr:cNvPr>
        <xdr:cNvSpPr/>
      </xdr:nvSpPr>
      <xdr:spPr>
        <a:xfrm>
          <a:off x="1247775" y="19488147"/>
          <a:ext cx="8429624" cy="29527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grupo de edad de la persona afectada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mes</a:t>
          </a:r>
        </a:p>
      </xdr:txBody>
    </xdr:sp>
    <xdr:clientData/>
  </xdr:twoCellAnchor>
  <xdr:twoCellAnchor>
    <xdr:from>
      <xdr:col>1</xdr:col>
      <xdr:colOff>1114425</xdr:colOff>
      <xdr:row>131</xdr:row>
      <xdr:rowOff>88528</xdr:rowOff>
    </xdr:from>
    <xdr:to>
      <xdr:col>8</xdr:col>
      <xdr:colOff>9525</xdr:colOff>
      <xdr:row>132</xdr:row>
      <xdr:rowOff>209550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CAF21DCF-F6B8-4B23-8BC9-86B3043F718D}"/>
            </a:ext>
          </a:extLst>
        </xdr:cNvPr>
        <xdr:cNvSpPr/>
      </xdr:nvSpPr>
      <xdr:spPr>
        <a:xfrm>
          <a:off x="1123950" y="22796128"/>
          <a:ext cx="5715000" cy="31152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motivo de consulta* según mes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1228725</xdr:colOff>
      <xdr:row>170</xdr:row>
      <xdr:rowOff>153709</xdr:rowOff>
    </xdr:from>
    <xdr:to>
      <xdr:col>6</xdr:col>
      <xdr:colOff>9526</xdr:colOff>
      <xdr:row>172</xdr:row>
      <xdr:rowOff>285749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5137F631-63AB-4D43-96B8-4FC94A0B23C7}"/>
            </a:ext>
          </a:extLst>
        </xdr:cNvPr>
        <xdr:cNvSpPr/>
      </xdr:nvSpPr>
      <xdr:spPr>
        <a:xfrm>
          <a:off x="1238250" y="29043034"/>
          <a:ext cx="3743326" cy="59876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de situaciones de violencia atendidas por sexo de la presunta persona agresora según mes</a:t>
          </a:r>
        </a:p>
      </xdr:txBody>
    </xdr:sp>
    <xdr:clientData/>
  </xdr:twoCellAnchor>
  <xdr:twoCellAnchor>
    <xdr:from>
      <xdr:col>1</xdr:col>
      <xdr:colOff>1295400</xdr:colOff>
      <xdr:row>192</xdr:row>
      <xdr:rowOff>38099</xdr:rowOff>
    </xdr:from>
    <xdr:to>
      <xdr:col>11</xdr:col>
      <xdr:colOff>9526</xdr:colOff>
      <xdr:row>192</xdr:row>
      <xdr:rowOff>523875</xdr:rowOff>
    </xdr:to>
    <xdr:sp macro="" textlink="">
      <xdr:nvSpPr>
        <xdr:cNvPr id="38" name="Rectángulo 37">
          <a:extLst>
            <a:ext uri="{FF2B5EF4-FFF2-40B4-BE49-F238E27FC236}">
              <a16:creationId xmlns:a16="http://schemas.microsoft.com/office/drawing/2014/main" id="{95D0A9AF-3243-4CD4-B30A-207FEE2C7E03}"/>
            </a:ext>
          </a:extLst>
        </xdr:cNvPr>
        <xdr:cNvSpPr/>
      </xdr:nvSpPr>
      <xdr:spPr>
        <a:xfrm>
          <a:off x="1304925" y="32404049"/>
          <a:ext cx="8372476" cy="48577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de situaciones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violencia atendidas por grupo de edad de la presunta persona agresora según mes</a:t>
          </a:r>
        </a:p>
      </xdr:txBody>
    </xdr:sp>
    <xdr:clientData/>
  </xdr:twoCellAnchor>
  <xdr:twoCellAnchor>
    <xdr:from>
      <xdr:col>1</xdr:col>
      <xdr:colOff>1352550</xdr:colOff>
      <xdr:row>214</xdr:row>
      <xdr:rowOff>104775</xdr:rowOff>
    </xdr:from>
    <xdr:to>
      <xdr:col>7</xdr:col>
      <xdr:colOff>9525</xdr:colOff>
      <xdr:row>215</xdr:row>
      <xdr:rowOff>280147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F482971C-34AE-4222-9CC6-3BAB7B3308B7}"/>
            </a:ext>
          </a:extLst>
        </xdr:cNvPr>
        <xdr:cNvSpPr/>
      </xdr:nvSpPr>
      <xdr:spPr>
        <a:xfrm>
          <a:off x="1362075" y="35994975"/>
          <a:ext cx="4581525" cy="51827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según departamento, 2020 - 2024*</a:t>
          </a:r>
        </a:p>
      </xdr:txBody>
    </xdr:sp>
    <xdr:clientData/>
  </xdr:twoCellAnchor>
  <xdr:twoCellAnchor>
    <xdr:from>
      <xdr:col>1</xdr:col>
      <xdr:colOff>1266825</xdr:colOff>
      <xdr:row>244</xdr:row>
      <xdr:rowOff>438149</xdr:rowOff>
    </xdr:from>
    <xdr:to>
      <xdr:col>4</xdr:col>
      <xdr:colOff>9525</xdr:colOff>
      <xdr:row>246</xdr:row>
      <xdr:rowOff>200025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D236E589-092E-443E-9028-17F13C300E14}"/>
            </a:ext>
          </a:extLst>
        </xdr:cNvPr>
        <xdr:cNvSpPr/>
      </xdr:nvSpPr>
      <xdr:spPr>
        <a:xfrm>
          <a:off x="1276350" y="42176699"/>
          <a:ext cx="1971675" cy="59055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según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acciones realizadas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447114</xdr:colOff>
      <xdr:row>212</xdr:row>
      <xdr:rowOff>47626</xdr:rowOff>
    </xdr:from>
    <xdr:to>
      <xdr:col>16</xdr:col>
      <xdr:colOff>0</xdr:colOff>
      <xdr:row>213</xdr:row>
      <xdr:rowOff>152400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4A5ABD02-1295-4115-B620-BD8D01BD1319}"/>
            </a:ext>
          </a:extLst>
        </xdr:cNvPr>
        <xdr:cNvSpPr/>
      </xdr:nvSpPr>
      <xdr:spPr>
        <a:xfrm>
          <a:off x="2113989" y="35575876"/>
          <a:ext cx="11297211" cy="285749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CONSULTAS TELEFÓNICAS SEGÚN DEPARTAMENTO DE PROCEDENCIA DE</a:t>
          </a:r>
          <a:r>
            <a:rPr lang="es-PE" sz="1600" b="1" baseline="0">
              <a:solidFill>
                <a:schemeClr val="bg1"/>
              </a:solidFill>
            </a:rPr>
            <a:t> LA PERSONA CONSULTANTE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212</xdr:row>
      <xdr:rowOff>47626</xdr:rowOff>
    </xdr:from>
    <xdr:to>
      <xdr:col>2</xdr:col>
      <xdr:colOff>447675</xdr:colOff>
      <xdr:row>213</xdr:row>
      <xdr:rowOff>152400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A71FD835-5911-4919-8014-F23566427015}"/>
            </a:ext>
          </a:extLst>
        </xdr:cNvPr>
        <xdr:cNvSpPr/>
      </xdr:nvSpPr>
      <xdr:spPr>
        <a:xfrm>
          <a:off x="9525" y="35575876"/>
          <a:ext cx="2105025" cy="28574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E</a:t>
          </a:r>
        </a:p>
      </xdr:txBody>
    </xdr:sp>
    <xdr:clientData/>
  </xdr:twoCellAnchor>
  <xdr:oneCellAnchor>
    <xdr:from>
      <xdr:col>1</xdr:col>
      <xdr:colOff>1</xdr:colOff>
      <xdr:row>0</xdr:row>
      <xdr:rowOff>22413</xdr:rowOff>
    </xdr:from>
    <xdr:ext cx="3038474" cy="561974"/>
    <xdr:pic>
      <xdr:nvPicPr>
        <xdr:cNvPr id="43" name="Imagen 42">
          <a:extLst>
            <a:ext uri="{FF2B5EF4-FFF2-40B4-BE49-F238E27FC236}">
              <a16:creationId xmlns:a16="http://schemas.microsoft.com/office/drawing/2014/main" id="{E87F23AA-8685-4E05-BBF2-EE57FA5E3221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22413"/>
          <a:ext cx="3038474" cy="56197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8</xdr:col>
      <xdr:colOff>23285</xdr:colOff>
      <xdr:row>4</xdr:row>
      <xdr:rowOff>350184</xdr:rowOff>
    </xdr:from>
    <xdr:to>
      <xdr:col>15</xdr:col>
      <xdr:colOff>66674</xdr:colOff>
      <xdr:row>24</xdr:row>
      <xdr:rowOff>180975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A902BF80-D81E-460C-8B66-2F2E8856FD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1007269</xdr:colOff>
      <xdr:row>279</xdr:row>
      <xdr:rowOff>105336</xdr:rowOff>
    </xdr:from>
    <xdr:to>
      <xdr:col>6</xdr:col>
      <xdr:colOff>11906</xdr:colOff>
      <xdr:row>281</xdr:row>
      <xdr:rowOff>201706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EAD2598D-AC37-401B-BFBD-C2B2D888B4AF}"/>
            </a:ext>
          </a:extLst>
        </xdr:cNvPr>
        <xdr:cNvSpPr/>
      </xdr:nvSpPr>
      <xdr:spPr>
        <a:xfrm>
          <a:off x="1016794" y="52254711"/>
          <a:ext cx="3967162" cy="59167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las consultas telefónicas atendidas del año 2024 en relación al año 2023</a:t>
          </a:r>
        </a:p>
      </xdr:txBody>
    </xdr:sp>
    <xdr:clientData/>
  </xdr:twoCellAnchor>
  <xdr:twoCellAnchor>
    <xdr:from>
      <xdr:col>8</xdr:col>
      <xdr:colOff>172710</xdr:colOff>
      <xdr:row>282</xdr:row>
      <xdr:rowOff>552449</xdr:rowOff>
    </xdr:from>
    <xdr:to>
      <xdr:col>14</xdr:col>
      <xdr:colOff>361950</xdr:colOff>
      <xdr:row>286</xdr:row>
      <xdr:rowOff>95250</xdr:rowOff>
    </xdr:to>
    <xdr:sp macro="" textlink="">
      <xdr:nvSpPr>
        <xdr:cNvPr id="46" name="CuadroTexto 45">
          <a:extLst>
            <a:ext uri="{FF2B5EF4-FFF2-40B4-BE49-F238E27FC236}">
              <a16:creationId xmlns:a16="http://schemas.microsoft.com/office/drawing/2014/main" id="{23571A92-CE3E-489F-8A04-4CEC77915999}"/>
            </a:ext>
          </a:extLst>
        </xdr:cNvPr>
        <xdr:cNvSpPr txBox="1"/>
      </xdr:nvSpPr>
      <xdr:spPr>
        <a:xfrm>
          <a:off x="7002135" y="53492399"/>
          <a:ext cx="5237490" cy="781051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>
              <a:solidFill>
                <a:sysClr val="windowText" lastClr="000000"/>
              </a:solidFill>
            </a:rPr>
            <a:t>Respecto del número de consultas atendidas por la línea</a:t>
          </a:r>
          <a:r>
            <a:rPr lang="es-PE" sz="1100" b="0" i="1" baseline="0">
              <a:solidFill>
                <a:sysClr val="windowText" lastClr="000000"/>
              </a:solidFill>
            </a:rPr>
            <a:t> 100</a:t>
          </a:r>
          <a:r>
            <a:rPr lang="es-PE" sz="1100" b="0" i="1">
              <a:solidFill>
                <a:sysClr val="windowText" lastClr="000000"/>
              </a:solidFill>
            </a:rPr>
            <a:t>, se observa una disminución de 3,1 puntos porcentuales de enero a junio </a:t>
          </a:r>
          <a:r>
            <a:rPr lang="es-PE" sz="1100" b="0" i="1" baseline="0">
              <a:solidFill>
                <a:sysClr val="windowText" lastClr="000000"/>
              </a:solidFill>
            </a:rPr>
            <a:t>d</a:t>
          </a:r>
          <a:r>
            <a:rPr lang="es-PE" sz="1100" b="0" i="1">
              <a:solidFill>
                <a:sysClr val="windowText" lastClr="000000"/>
              </a:solidFill>
            </a:rPr>
            <a:t>e 2024 frente a lo registrado en el mismo periodo del año anterior.</a:t>
          </a:r>
        </a:p>
      </xdr:txBody>
    </xdr:sp>
    <xdr:clientData/>
  </xdr:twoCellAnchor>
  <xdr:twoCellAnchor>
    <xdr:from>
      <xdr:col>6</xdr:col>
      <xdr:colOff>132789</xdr:colOff>
      <xdr:row>283</xdr:row>
      <xdr:rowOff>92590</xdr:rowOff>
    </xdr:from>
    <xdr:to>
      <xdr:col>8</xdr:col>
      <xdr:colOff>38100</xdr:colOff>
      <xdr:row>285</xdr:row>
      <xdr:rowOff>209550</xdr:rowOff>
    </xdr:to>
    <xdr:sp macro="" textlink="">
      <xdr:nvSpPr>
        <xdr:cNvPr id="47" name="Flecha a la derecha con bandas 9">
          <a:extLst>
            <a:ext uri="{FF2B5EF4-FFF2-40B4-BE49-F238E27FC236}">
              <a16:creationId xmlns:a16="http://schemas.microsoft.com/office/drawing/2014/main" id="{79C10238-157A-4405-8AC9-4CAB80636494}"/>
            </a:ext>
          </a:extLst>
        </xdr:cNvPr>
        <xdr:cNvSpPr/>
      </xdr:nvSpPr>
      <xdr:spPr bwMode="auto">
        <a:xfrm>
          <a:off x="5104839" y="53584990"/>
          <a:ext cx="1762686" cy="574160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8457</xdr:colOff>
      <xdr:row>213</xdr:row>
      <xdr:rowOff>139763</xdr:rowOff>
    </xdr:from>
    <xdr:to>
      <xdr:col>15</xdr:col>
      <xdr:colOff>633932</xdr:colOff>
      <xdr:row>214</xdr:row>
      <xdr:rowOff>176492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id="{B4EC562B-EE16-444A-BB6A-21BA0D89A4D1}"/>
            </a:ext>
          </a:extLst>
        </xdr:cNvPr>
        <xdr:cNvSpPr/>
      </xdr:nvSpPr>
      <xdr:spPr>
        <a:xfrm>
          <a:off x="7828482" y="35848988"/>
          <a:ext cx="5454650" cy="21770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 b="1">
              <a:solidFill>
                <a:sysClr val="windowText" lastClr="000000"/>
              </a:solidFill>
            </a:rPr>
            <a:t>Figura N° 1: Consultas telefónicas según departamento, 2024</a:t>
          </a:r>
        </a:p>
      </xdr:txBody>
    </xdr:sp>
    <xdr:clientData/>
  </xdr:twoCellAnchor>
  <xdr:twoCellAnchor>
    <xdr:from>
      <xdr:col>0</xdr:col>
      <xdr:colOff>0</xdr:colOff>
      <xdr:row>32</xdr:row>
      <xdr:rowOff>30688</xdr:rowOff>
    </xdr:from>
    <xdr:to>
      <xdr:col>1</xdr:col>
      <xdr:colOff>1143000</xdr:colOff>
      <xdr:row>33</xdr:row>
      <xdr:rowOff>76200</xdr:rowOff>
    </xdr:to>
    <xdr:sp macro="" textlink="">
      <xdr:nvSpPr>
        <xdr:cNvPr id="49" name="Rectángulo 51">
          <a:extLst>
            <a:ext uri="{FF2B5EF4-FFF2-40B4-BE49-F238E27FC236}">
              <a16:creationId xmlns:a16="http://schemas.microsoft.com/office/drawing/2014/main" id="{4C855CE5-6196-46F8-B3C9-AE5425D2A552}"/>
            </a:ext>
          </a:extLst>
        </xdr:cNvPr>
        <xdr:cNvSpPr/>
      </xdr:nvSpPr>
      <xdr:spPr>
        <a:xfrm>
          <a:off x="0" y="6564838"/>
          <a:ext cx="1152525" cy="24553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2</a:t>
          </a:r>
        </a:p>
      </xdr:txBody>
    </xdr:sp>
    <xdr:clientData/>
  </xdr:twoCellAnchor>
  <xdr:twoCellAnchor>
    <xdr:from>
      <xdr:col>0</xdr:col>
      <xdr:colOff>0</xdr:colOff>
      <xdr:row>53</xdr:row>
      <xdr:rowOff>112057</xdr:rowOff>
    </xdr:from>
    <xdr:to>
      <xdr:col>1</xdr:col>
      <xdr:colOff>1352550</xdr:colOff>
      <xdr:row>55</xdr:row>
      <xdr:rowOff>76199</xdr:rowOff>
    </xdr:to>
    <xdr:sp macro="" textlink="">
      <xdr:nvSpPr>
        <xdr:cNvPr id="50" name="Rectángulo 51">
          <a:extLst>
            <a:ext uri="{FF2B5EF4-FFF2-40B4-BE49-F238E27FC236}">
              <a16:creationId xmlns:a16="http://schemas.microsoft.com/office/drawing/2014/main" id="{8DCCC2A5-BA74-4E5C-936E-0572641A36CF}"/>
            </a:ext>
          </a:extLst>
        </xdr:cNvPr>
        <xdr:cNvSpPr/>
      </xdr:nvSpPr>
      <xdr:spPr>
        <a:xfrm>
          <a:off x="0" y="9741832"/>
          <a:ext cx="1362075" cy="25941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3</a:t>
          </a:r>
        </a:p>
      </xdr:txBody>
    </xdr:sp>
    <xdr:clientData/>
  </xdr:twoCellAnchor>
  <xdr:twoCellAnchor>
    <xdr:from>
      <xdr:col>0</xdr:col>
      <xdr:colOff>1</xdr:colOff>
      <xdr:row>74</xdr:row>
      <xdr:rowOff>186774</xdr:rowOff>
    </xdr:from>
    <xdr:to>
      <xdr:col>1</xdr:col>
      <xdr:colOff>1333500</xdr:colOff>
      <xdr:row>76</xdr:row>
      <xdr:rowOff>95250</xdr:rowOff>
    </xdr:to>
    <xdr:sp macro="" textlink="">
      <xdr:nvSpPr>
        <xdr:cNvPr id="51" name="Rectángulo 51">
          <a:extLst>
            <a:ext uri="{FF2B5EF4-FFF2-40B4-BE49-F238E27FC236}">
              <a16:creationId xmlns:a16="http://schemas.microsoft.com/office/drawing/2014/main" id="{D9C7CB2A-FDB9-4028-B7D5-778375F1DBE4}"/>
            </a:ext>
          </a:extLst>
        </xdr:cNvPr>
        <xdr:cNvSpPr/>
      </xdr:nvSpPr>
      <xdr:spPr>
        <a:xfrm>
          <a:off x="1" y="13197924"/>
          <a:ext cx="1343024" cy="28947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4</a:t>
          </a:r>
        </a:p>
      </xdr:txBody>
    </xdr:sp>
    <xdr:clientData/>
  </xdr:twoCellAnchor>
  <xdr:twoCellAnchor>
    <xdr:from>
      <xdr:col>0</xdr:col>
      <xdr:colOff>0</xdr:colOff>
      <xdr:row>90</xdr:row>
      <xdr:rowOff>149598</xdr:rowOff>
    </xdr:from>
    <xdr:to>
      <xdr:col>1</xdr:col>
      <xdr:colOff>1181100</xdr:colOff>
      <xdr:row>91</xdr:row>
      <xdr:rowOff>247650</xdr:rowOff>
    </xdr:to>
    <xdr:sp macro="" textlink="">
      <xdr:nvSpPr>
        <xdr:cNvPr id="52" name="Rectángulo 51">
          <a:extLst>
            <a:ext uri="{FF2B5EF4-FFF2-40B4-BE49-F238E27FC236}">
              <a16:creationId xmlns:a16="http://schemas.microsoft.com/office/drawing/2014/main" id="{320F461A-F714-422B-A06C-726F4FB00E50}"/>
            </a:ext>
          </a:extLst>
        </xdr:cNvPr>
        <xdr:cNvSpPr/>
      </xdr:nvSpPr>
      <xdr:spPr>
        <a:xfrm>
          <a:off x="0" y="16294473"/>
          <a:ext cx="1190625" cy="29807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5</a:t>
          </a:r>
        </a:p>
      </xdr:txBody>
    </xdr:sp>
    <xdr:clientData/>
  </xdr:twoCellAnchor>
  <xdr:twoCellAnchor>
    <xdr:from>
      <xdr:col>0</xdr:col>
      <xdr:colOff>0</xdr:colOff>
      <xdr:row>110</xdr:row>
      <xdr:rowOff>200025</xdr:rowOff>
    </xdr:from>
    <xdr:to>
      <xdr:col>1</xdr:col>
      <xdr:colOff>1390650</xdr:colOff>
      <xdr:row>111</xdr:row>
      <xdr:rowOff>95250</xdr:rowOff>
    </xdr:to>
    <xdr:sp macro="" textlink="">
      <xdr:nvSpPr>
        <xdr:cNvPr id="53" name="Rectángulo 51">
          <a:extLst>
            <a:ext uri="{FF2B5EF4-FFF2-40B4-BE49-F238E27FC236}">
              <a16:creationId xmlns:a16="http://schemas.microsoft.com/office/drawing/2014/main" id="{F21B8BF3-27A7-4D31-B681-B2BC4C6C6B0E}"/>
            </a:ext>
          </a:extLst>
        </xdr:cNvPr>
        <xdr:cNvSpPr/>
      </xdr:nvSpPr>
      <xdr:spPr>
        <a:xfrm>
          <a:off x="0" y="19488150"/>
          <a:ext cx="1400175" cy="2286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6</a:t>
          </a:r>
        </a:p>
      </xdr:txBody>
    </xdr:sp>
    <xdr:clientData/>
  </xdr:twoCellAnchor>
  <xdr:twoCellAnchor>
    <xdr:from>
      <xdr:col>0</xdr:col>
      <xdr:colOff>1</xdr:colOff>
      <xdr:row>131</xdr:row>
      <xdr:rowOff>88526</xdr:rowOff>
    </xdr:from>
    <xdr:to>
      <xdr:col>1</xdr:col>
      <xdr:colOff>1247776</xdr:colOff>
      <xdr:row>132</xdr:row>
      <xdr:rowOff>133350</xdr:rowOff>
    </xdr:to>
    <xdr:sp macro="" textlink="">
      <xdr:nvSpPr>
        <xdr:cNvPr id="54" name="Rectángulo 51">
          <a:extLst>
            <a:ext uri="{FF2B5EF4-FFF2-40B4-BE49-F238E27FC236}">
              <a16:creationId xmlns:a16="http://schemas.microsoft.com/office/drawing/2014/main" id="{9360C6D8-70DA-499B-BA96-8914F365D0D5}"/>
            </a:ext>
          </a:extLst>
        </xdr:cNvPr>
        <xdr:cNvSpPr/>
      </xdr:nvSpPr>
      <xdr:spPr>
        <a:xfrm>
          <a:off x="1" y="22796126"/>
          <a:ext cx="1257300" cy="23532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7</a:t>
          </a:r>
        </a:p>
      </xdr:txBody>
    </xdr:sp>
    <xdr:clientData/>
  </xdr:twoCellAnchor>
  <xdr:twoCellAnchor>
    <xdr:from>
      <xdr:col>0</xdr:col>
      <xdr:colOff>1</xdr:colOff>
      <xdr:row>170</xdr:row>
      <xdr:rowOff>153709</xdr:rowOff>
    </xdr:from>
    <xdr:to>
      <xdr:col>1</xdr:col>
      <xdr:colOff>1343026</xdr:colOff>
      <xdr:row>171</xdr:row>
      <xdr:rowOff>200025</xdr:rowOff>
    </xdr:to>
    <xdr:sp macro="" textlink="">
      <xdr:nvSpPr>
        <xdr:cNvPr id="55" name="Rectángulo 51">
          <a:extLst>
            <a:ext uri="{FF2B5EF4-FFF2-40B4-BE49-F238E27FC236}">
              <a16:creationId xmlns:a16="http://schemas.microsoft.com/office/drawing/2014/main" id="{340A8BBD-989E-4200-A57F-8648F8681E6E}"/>
            </a:ext>
          </a:extLst>
        </xdr:cNvPr>
        <xdr:cNvSpPr/>
      </xdr:nvSpPr>
      <xdr:spPr>
        <a:xfrm>
          <a:off x="1" y="29043034"/>
          <a:ext cx="1352550" cy="27491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9</a:t>
          </a:r>
        </a:p>
      </xdr:txBody>
    </xdr:sp>
    <xdr:clientData/>
  </xdr:twoCellAnchor>
  <xdr:twoCellAnchor>
    <xdr:from>
      <xdr:col>0</xdr:col>
      <xdr:colOff>0</xdr:colOff>
      <xdr:row>192</xdr:row>
      <xdr:rowOff>38101</xdr:rowOff>
    </xdr:from>
    <xdr:to>
      <xdr:col>1</xdr:col>
      <xdr:colOff>1438275</xdr:colOff>
      <xdr:row>192</xdr:row>
      <xdr:rowOff>304800</xdr:rowOff>
    </xdr:to>
    <xdr:sp macro="" textlink="">
      <xdr:nvSpPr>
        <xdr:cNvPr id="56" name="Rectángulo 51">
          <a:extLst>
            <a:ext uri="{FF2B5EF4-FFF2-40B4-BE49-F238E27FC236}">
              <a16:creationId xmlns:a16="http://schemas.microsoft.com/office/drawing/2014/main" id="{1C985325-6F80-40F1-A2A8-D9517C7D2C15}"/>
            </a:ext>
          </a:extLst>
        </xdr:cNvPr>
        <xdr:cNvSpPr/>
      </xdr:nvSpPr>
      <xdr:spPr>
        <a:xfrm>
          <a:off x="0" y="32404051"/>
          <a:ext cx="1447800" cy="2666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10</a:t>
          </a:r>
        </a:p>
      </xdr:txBody>
    </xdr:sp>
    <xdr:clientData/>
  </xdr:twoCellAnchor>
  <xdr:twoCellAnchor>
    <xdr:from>
      <xdr:col>0</xdr:col>
      <xdr:colOff>1</xdr:colOff>
      <xdr:row>214</xdr:row>
      <xdr:rowOff>104775</xdr:rowOff>
    </xdr:from>
    <xdr:to>
      <xdr:col>2</xdr:col>
      <xdr:colOff>47626</xdr:colOff>
      <xdr:row>215</xdr:row>
      <xdr:rowOff>105834</xdr:rowOff>
    </xdr:to>
    <xdr:sp macro="" textlink="">
      <xdr:nvSpPr>
        <xdr:cNvPr id="57" name="Rectángulo 51">
          <a:extLst>
            <a:ext uri="{FF2B5EF4-FFF2-40B4-BE49-F238E27FC236}">
              <a16:creationId xmlns:a16="http://schemas.microsoft.com/office/drawing/2014/main" id="{DDB1E1D6-5641-40BF-96D2-2B676FCC13E8}"/>
            </a:ext>
          </a:extLst>
        </xdr:cNvPr>
        <xdr:cNvSpPr/>
      </xdr:nvSpPr>
      <xdr:spPr>
        <a:xfrm>
          <a:off x="1" y="35994975"/>
          <a:ext cx="1714500" cy="34395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11</a:t>
          </a:r>
        </a:p>
      </xdr:txBody>
    </xdr:sp>
    <xdr:clientData/>
  </xdr:twoCellAnchor>
  <xdr:twoCellAnchor>
    <xdr:from>
      <xdr:col>0</xdr:col>
      <xdr:colOff>0</xdr:colOff>
      <xdr:row>244</xdr:row>
      <xdr:rowOff>438150</xdr:rowOff>
    </xdr:from>
    <xdr:to>
      <xdr:col>1</xdr:col>
      <xdr:colOff>1409700</xdr:colOff>
      <xdr:row>245</xdr:row>
      <xdr:rowOff>266700</xdr:rowOff>
    </xdr:to>
    <xdr:sp macro="" textlink="">
      <xdr:nvSpPr>
        <xdr:cNvPr id="58" name="Rectángulo 51">
          <a:extLst>
            <a:ext uri="{FF2B5EF4-FFF2-40B4-BE49-F238E27FC236}">
              <a16:creationId xmlns:a16="http://schemas.microsoft.com/office/drawing/2014/main" id="{6DF941FF-775B-4DB1-93F9-32BF19BACBEF}"/>
            </a:ext>
          </a:extLst>
        </xdr:cNvPr>
        <xdr:cNvSpPr/>
      </xdr:nvSpPr>
      <xdr:spPr>
        <a:xfrm>
          <a:off x="0" y="42176700"/>
          <a:ext cx="1419225" cy="27622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12</a:t>
          </a:r>
        </a:p>
      </xdr:txBody>
    </xdr:sp>
    <xdr:clientData/>
  </xdr:twoCellAnchor>
  <xdr:twoCellAnchor>
    <xdr:from>
      <xdr:col>0</xdr:col>
      <xdr:colOff>0</xdr:colOff>
      <xdr:row>279</xdr:row>
      <xdr:rowOff>105335</xdr:rowOff>
    </xdr:from>
    <xdr:to>
      <xdr:col>1</xdr:col>
      <xdr:colOff>1162050</xdr:colOff>
      <xdr:row>280</xdr:row>
      <xdr:rowOff>247649</xdr:rowOff>
    </xdr:to>
    <xdr:sp macro="" textlink="">
      <xdr:nvSpPr>
        <xdr:cNvPr id="59" name="Rectángulo 51">
          <a:extLst>
            <a:ext uri="{FF2B5EF4-FFF2-40B4-BE49-F238E27FC236}">
              <a16:creationId xmlns:a16="http://schemas.microsoft.com/office/drawing/2014/main" id="{DDEC81C1-2648-44C5-8525-0E9FB12AE0BD}"/>
            </a:ext>
          </a:extLst>
        </xdr:cNvPr>
        <xdr:cNvSpPr/>
      </xdr:nvSpPr>
      <xdr:spPr>
        <a:xfrm>
          <a:off x="0" y="52254710"/>
          <a:ext cx="1171575" cy="28518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14</a:t>
          </a:r>
        </a:p>
      </xdr:txBody>
    </xdr:sp>
    <xdr:clientData/>
  </xdr:twoCellAnchor>
  <xdr:twoCellAnchor>
    <xdr:from>
      <xdr:col>1</xdr:col>
      <xdr:colOff>28575</xdr:colOff>
      <xdr:row>3</xdr:row>
      <xdr:rowOff>66676</xdr:rowOff>
    </xdr:from>
    <xdr:to>
      <xdr:col>16</xdr:col>
      <xdr:colOff>0</xdr:colOff>
      <xdr:row>4</xdr:row>
      <xdr:rowOff>0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4ADCC275-C2AD-4B47-A30D-DB167EFE7C50}"/>
            </a:ext>
          </a:extLst>
        </xdr:cNvPr>
        <xdr:cNvSpPr txBox="1"/>
      </xdr:nvSpPr>
      <xdr:spPr>
        <a:xfrm>
          <a:off x="38100" y="1276351"/>
          <a:ext cx="13373100" cy="695324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000" i="1">
              <a:latin typeface="Arial" panose="020B0604020202020204" pitchFamily="34" charset="0"/>
              <a:cs typeface="Arial" panose="020B0604020202020204" pitchFamily="34" charset="0"/>
            </a:rPr>
            <a:t>La linea 100 es un servicio gratuito de 24 horas, especializado en brindar información, orientación, consejería y soporte emocional a las personas afectadas o involucradas en hechos de violencia sexual y a quienes conozcan sobre algún caso de maltrato en su entorno mediante atención telefónica a nivel nacional. La Línea 100 cuenta con un equipo multidisciplinario de profesionales especializados en atender temas de violencia que, posteriormente serán derivados a los Centros de Emergencia Mujer (CEM), u otras Instituciones que atienden la problemática.</a:t>
          </a:r>
        </a:p>
      </xdr:txBody>
    </xdr:sp>
    <xdr:clientData/>
  </xdr:twoCellAnchor>
  <xdr:twoCellAnchor>
    <xdr:from>
      <xdr:col>1</xdr:col>
      <xdr:colOff>28575</xdr:colOff>
      <xdr:row>25</xdr:row>
      <xdr:rowOff>28575</xdr:rowOff>
    </xdr:from>
    <xdr:to>
      <xdr:col>15</xdr:col>
      <xdr:colOff>657224</xdr:colOff>
      <xdr:row>31</xdr:row>
      <xdr:rowOff>52917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F94425F0-52A5-467B-9D7C-09FD7B2CDB0B}"/>
            </a:ext>
          </a:extLst>
        </xdr:cNvPr>
        <xdr:cNvSpPr txBox="1"/>
      </xdr:nvSpPr>
      <xdr:spPr>
        <a:xfrm>
          <a:off x="38100" y="5048250"/>
          <a:ext cx="13268324" cy="112924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Tipo de llamada:</a:t>
          </a:r>
        </a:p>
        <a:p>
          <a:pPr eaLnBrk="1" fontAlgn="auto" latinLnBrk="0" hangingPunct="1"/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Recibidas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Son todas aquellas consultas telefónicas que recibe el servicio de la Linea 100.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Atendidas: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 todas aquellas consultas telefónicas que son contestadas por las/os operadoras/es de la Linea 100. Estas se dividen en efectivas y no efectivas.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Efectivas: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Consultas relacionadas a hechos de violencia o situaciones que</a:t>
          </a:r>
          <a:r>
            <a:rPr lang="es-PE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pueden generar violencia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>
              <a:effectLst/>
            </a:rPr>
            <a:t>- </a:t>
          </a: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efectivas: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Consultas malintencionadas (perturbadoras, silentes o llamadas urgentes que son falsas).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Abandonadas: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 todas aquellas consultas telefónicas en las cuales no se termina la consulta o que en aproximadamente un minuto después de la consulta esta se corta.</a:t>
          </a: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eaLnBrk="1" fontAlgn="auto" latinLnBrk="0" hangingPunct="1"/>
          <a:endParaRPr lang="es-PE">
            <a:effectLst/>
          </a:endParaRPr>
        </a:p>
      </xdr:txBody>
    </xdr:sp>
    <xdr:clientData/>
  </xdr:twoCellAnchor>
  <xdr:twoCellAnchor>
    <xdr:from>
      <xdr:col>5</xdr:col>
      <xdr:colOff>48061</xdr:colOff>
      <xdr:row>74</xdr:row>
      <xdr:rowOff>133351</xdr:rowOff>
    </xdr:from>
    <xdr:to>
      <xdr:col>11</xdr:col>
      <xdr:colOff>9525</xdr:colOff>
      <xdr:row>85</xdr:row>
      <xdr:rowOff>180975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5093CEC5-282F-4C12-B1C2-5CAA740AD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150</xdr:row>
      <xdr:rowOff>12886</xdr:rowOff>
    </xdr:from>
    <xdr:to>
      <xdr:col>1</xdr:col>
      <xdr:colOff>1162050</xdr:colOff>
      <xdr:row>151</xdr:row>
      <xdr:rowOff>76200</xdr:rowOff>
    </xdr:to>
    <xdr:sp macro="" textlink="">
      <xdr:nvSpPr>
        <xdr:cNvPr id="63" name="Rectángulo 51">
          <a:extLst>
            <a:ext uri="{FF2B5EF4-FFF2-40B4-BE49-F238E27FC236}">
              <a16:creationId xmlns:a16="http://schemas.microsoft.com/office/drawing/2014/main" id="{370AF0AE-0371-4BB5-A398-69BB4F8DE1B2}"/>
            </a:ext>
          </a:extLst>
        </xdr:cNvPr>
        <xdr:cNvSpPr/>
      </xdr:nvSpPr>
      <xdr:spPr>
        <a:xfrm>
          <a:off x="0" y="25606561"/>
          <a:ext cx="1171575" cy="24428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8</a:t>
          </a:r>
        </a:p>
      </xdr:txBody>
    </xdr:sp>
    <xdr:clientData/>
  </xdr:twoCellAnchor>
  <xdr:twoCellAnchor>
    <xdr:from>
      <xdr:col>5</xdr:col>
      <xdr:colOff>771524</xdr:colOff>
      <xdr:row>247</xdr:row>
      <xdr:rowOff>257175</xdr:rowOff>
    </xdr:from>
    <xdr:to>
      <xdr:col>12</xdr:col>
      <xdr:colOff>466725</xdr:colOff>
      <xdr:row>267</xdr:row>
      <xdr:rowOff>28575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9682333A-9EE8-4A06-862F-1C8ED3F1D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1276350</xdr:colOff>
      <xdr:row>269</xdr:row>
      <xdr:rowOff>133350</xdr:rowOff>
    </xdr:from>
    <xdr:to>
      <xdr:col>4</xdr:col>
      <xdr:colOff>19050</xdr:colOff>
      <xdr:row>272</xdr:row>
      <xdr:rowOff>133350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DB07726F-1B6E-4A1D-8311-4FE2D6AAD423}"/>
            </a:ext>
          </a:extLst>
        </xdr:cNvPr>
        <xdr:cNvSpPr/>
      </xdr:nvSpPr>
      <xdr:spPr>
        <a:xfrm>
          <a:off x="1285875" y="50311050"/>
          <a:ext cx="1971675" cy="54292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derivadas a CEM</a:t>
          </a:r>
        </a:p>
      </xdr:txBody>
    </xdr:sp>
    <xdr:clientData/>
  </xdr:twoCellAnchor>
  <xdr:twoCellAnchor>
    <xdr:from>
      <xdr:col>1</xdr:col>
      <xdr:colOff>0</xdr:colOff>
      <xdr:row>269</xdr:row>
      <xdr:rowOff>133351</xdr:rowOff>
    </xdr:from>
    <xdr:to>
      <xdr:col>1</xdr:col>
      <xdr:colOff>1419225</xdr:colOff>
      <xdr:row>271</xdr:row>
      <xdr:rowOff>38100</xdr:rowOff>
    </xdr:to>
    <xdr:sp macro="" textlink="">
      <xdr:nvSpPr>
        <xdr:cNvPr id="66" name="Rectángulo 51">
          <a:extLst>
            <a:ext uri="{FF2B5EF4-FFF2-40B4-BE49-F238E27FC236}">
              <a16:creationId xmlns:a16="http://schemas.microsoft.com/office/drawing/2014/main" id="{C0D93F59-39FA-4405-AB50-E57A8CCA9DE9}"/>
            </a:ext>
          </a:extLst>
        </xdr:cNvPr>
        <xdr:cNvSpPr/>
      </xdr:nvSpPr>
      <xdr:spPr>
        <a:xfrm>
          <a:off x="9525" y="50311051"/>
          <a:ext cx="1419225" cy="2666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13</a:t>
          </a:r>
        </a:p>
      </xdr:txBody>
    </xdr:sp>
    <xdr:clientData/>
  </xdr:twoCellAnchor>
  <xdr:twoCellAnchor editAs="oneCell">
    <xdr:from>
      <xdr:col>9</xdr:col>
      <xdr:colOff>133350</xdr:colOff>
      <xdr:row>214</xdr:row>
      <xdr:rowOff>171450</xdr:rowOff>
    </xdr:from>
    <xdr:to>
      <xdr:col>15</xdr:col>
      <xdr:colOff>659371</xdr:colOff>
      <xdr:row>244</xdr:row>
      <xdr:rowOff>865</xdr:rowOff>
    </xdr:to>
    <xdr:pic>
      <xdr:nvPicPr>
        <xdr:cNvPr id="67" name="Imagen 66">
          <a:extLst>
            <a:ext uri="{FF2B5EF4-FFF2-40B4-BE49-F238E27FC236}">
              <a16:creationId xmlns:a16="http://schemas.microsoft.com/office/drawing/2014/main" id="{A8B1567E-1905-4665-BE26-2086D0545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36061650"/>
          <a:ext cx="5355196" cy="5677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2024/cierre%20de%20bases%20junio/Res&#250;menes%20Estad&#237;sticos%20-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l CEM"/>
      <sheetName val="Feminicidio"/>
      <sheetName val="Tentativa"/>
      <sheetName val="AP"/>
      <sheetName val="Linea 100"/>
      <sheetName val="CHAT 100"/>
      <sheetName val="SAU"/>
      <sheetName val="ER - Casos"/>
      <sheetName val="SAR - Casos"/>
      <sheetName val="ER - Acciones"/>
      <sheetName val="CAI"/>
      <sheetName val="REVIESFO"/>
      <sheetName val="EE"/>
      <sheetName val="SAM"/>
      <sheetName val="HRT"/>
    </sheetNames>
    <sheetDataSet>
      <sheetData sheetId="0">
        <row r="17">
          <cell r="D17" t="str">
            <v>Mujer</v>
          </cell>
        </row>
      </sheetData>
      <sheetData sheetId="1">
        <row r="39">
          <cell r="J39">
            <v>2009</v>
          </cell>
        </row>
      </sheetData>
      <sheetData sheetId="2" refreshError="1"/>
      <sheetData sheetId="3">
        <row r="20">
          <cell r="J20" t="str">
            <v>Enero</v>
          </cell>
        </row>
      </sheetData>
      <sheetData sheetId="4">
        <row r="22">
          <cell r="C22">
            <v>199092</v>
          </cell>
          <cell r="F22">
            <v>151967</v>
          </cell>
          <cell r="G22">
            <v>47125</v>
          </cell>
          <cell r="L22" t="str">
            <v>Recibidas</v>
          </cell>
          <cell r="M22" t="str">
            <v>Atendidas</v>
          </cell>
          <cell r="N22" t="str">
            <v>Abandonadas</v>
          </cell>
        </row>
        <row r="36">
          <cell r="D36" t="str">
            <v>Mujer</v>
          </cell>
          <cell r="E36" t="str">
            <v>Hombre</v>
          </cell>
        </row>
        <row r="37">
          <cell r="B37" t="str">
            <v>Enero</v>
          </cell>
          <cell r="D37">
            <v>9371</v>
          </cell>
          <cell r="E37">
            <v>2153</v>
          </cell>
        </row>
        <row r="38">
          <cell r="B38" t="str">
            <v>Febrero</v>
          </cell>
          <cell r="D38">
            <v>9456</v>
          </cell>
          <cell r="E38">
            <v>1881</v>
          </cell>
        </row>
        <row r="39">
          <cell r="B39" t="str">
            <v>Marzo</v>
          </cell>
          <cell r="D39">
            <v>10207</v>
          </cell>
          <cell r="E39">
            <v>2306</v>
          </cell>
        </row>
        <row r="40">
          <cell r="B40" t="str">
            <v>Abril</v>
          </cell>
          <cell r="D40">
            <v>10712</v>
          </cell>
          <cell r="E40">
            <v>2346</v>
          </cell>
        </row>
        <row r="41">
          <cell r="B41" t="str">
            <v>Mayo</v>
          </cell>
          <cell r="D41">
            <v>9907</v>
          </cell>
          <cell r="E41">
            <v>2118</v>
          </cell>
        </row>
        <row r="42">
          <cell r="B42" t="str">
            <v>Junio</v>
          </cell>
          <cell r="D42">
            <v>9860</v>
          </cell>
          <cell r="E42">
            <v>2033</v>
          </cell>
        </row>
        <row r="43">
          <cell r="B43" t="str">
            <v>Julio</v>
          </cell>
        </row>
        <row r="44">
          <cell r="B44" t="str">
            <v>Agosto</v>
          </cell>
        </row>
        <row r="45">
          <cell r="B45" t="str">
            <v>Setiembre</v>
          </cell>
        </row>
        <row r="46">
          <cell r="B46" t="str">
            <v>Octubre</v>
          </cell>
        </row>
        <row r="47">
          <cell r="B47" t="str">
            <v>Noviembre</v>
          </cell>
        </row>
        <row r="48">
          <cell r="B48" t="str">
            <v>Diciembre</v>
          </cell>
        </row>
        <row r="59">
          <cell r="M59" t="str">
            <v>Ninos, niñas y adolescentes</v>
          </cell>
          <cell r="N59" t="str">
            <v>Adultos</v>
          </cell>
          <cell r="O59" t="str">
            <v>Adultos mayores</v>
          </cell>
          <cell r="P59" t="str">
            <v>Sin información</v>
          </cell>
        </row>
        <row r="60">
          <cell r="M60">
            <v>1165</v>
          </cell>
          <cell r="N60">
            <v>43021</v>
          </cell>
          <cell r="O60">
            <v>3821</v>
          </cell>
          <cell r="P60">
            <v>24343</v>
          </cell>
        </row>
        <row r="80">
          <cell r="B80" t="str">
            <v>Él / Ella misma</v>
          </cell>
          <cell r="D80">
            <v>30798</v>
          </cell>
        </row>
        <row r="81">
          <cell r="B81" t="str">
            <v>Anónimo</v>
          </cell>
          <cell r="D81">
            <v>14621</v>
          </cell>
        </row>
        <row r="82">
          <cell r="B82" t="str">
            <v>Madre/padre</v>
          </cell>
          <cell r="D82">
            <v>11021</v>
          </cell>
        </row>
        <row r="83">
          <cell r="B83" t="str">
            <v>Otro familiar</v>
          </cell>
          <cell r="D83">
            <v>9441</v>
          </cell>
        </row>
        <row r="84">
          <cell r="B84" t="str">
            <v>Otra persona</v>
          </cell>
          <cell r="D84">
            <v>6324</v>
          </cell>
        </row>
        <row r="85">
          <cell r="B85" t="str">
            <v>Seudónimo</v>
          </cell>
          <cell r="D85">
            <v>145</v>
          </cell>
        </row>
        <row r="93">
          <cell r="D93" t="str">
            <v>Mujer</v>
          </cell>
          <cell r="E93" t="str">
            <v>Hombre</v>
          </cell>
        </row>
        <row r="94">
          <cell r="B94" t="str">
            <v>Enero</v>
          </cell>
          <cell r="D94">
            <v>8567</v>
          </cell>
          <cell r="E94">
            <v>2957</v>
          </cell>
        </row>
        <row r="95">
          <cell r="B95" t="str">
            <v>Febrero</v>
          </cell>
          <cell r="D95">
            <v>8417</v>
          </cell>
          <cell r="E95">
            <v>2920</v>
          </cell>
        </row>
        <row r="96">
          <cell r="B96" t="str">
            <v>Marzo</v>
          </cell>
          <cell r="D96">
            <v>9117</v>
          </cell>
          <cell r="E96">
            <v>3396</v>
          </cell>
        </row>
        <row r="97">
          <cell r="B97" t="str">
            <v>Abril</v>
          </cell>
          <cell r="D97">
            <v>9537</v>
          </cell>
          <cell r="E97">
            <v>3521</v>
          </cell>
        </row>
        <row r="98">
          <cell r="B98" t="str">
            <v>Mayo</v>
          </cell>
          <cell r="D98">
            <v>8801</v>
          </cell>
          <cell r="E98">
            <v>3224</v>
          </cell>
        </row>
        <row r="99">
          <cell r="B99" t="str">
            <v>Junio</v>
          </cell>
          <cell r="D99">
            <v>8538</v>
          </cell>
          <cell r="E99">
            <v>3355</v>
          </cell>
        </row>
        <row r="100">
          <cell r="B100" t="str">
            <v>Julio</v>
          </cell>
        </row>
        <row r="101">
          <cell r="B101" t="str">
            <v>Agosto</v>
          </cell>
        </row>
        <row r="102">
          <cell r="B102" t="str">
            <v>Setiembre</v>
          </cell>
        </row>
        <row r="103">
          <cell r="B103" t="str">
            <v>Octubre</v>
          </cell>
        </row>
        <row r="104">
          <cell r="B104" t="str">
            <v>Noviembre</v>
          </cell>
        </row>
        <row r="105">
          <cell r="B105" t="str">
            <v>Diciembre</v>
          </cell>
        </row>
        <row r="115">
          <cell r="M115" t="str">
            <v>Niñas, niños y adolescentes</v>
          </cell>
          <cell r="N115" t="str">
            <v>Adultos</v>
          </cell>
          <cell r="O115" t="str">
            <v>Adultos mayores</v>
          </cell>
          <cell r="P115" t="str">
            <v>Sin información</v>
          </cell>
        </row>
        <row r="116">
          <cell r="M116">
            <v>27343</v>
          </cell>
          <cell r="N116">
            <v>31521</v>
          </cell>
          <cell r="O116">
            <v>6029</v>
          </cell>
          <cell r="P116">
            <v>7457</v>
          </cell>
        </row>
        <row r="174">
          <cell r="E174" t="str">
            <v>Hombre</v>
          </cell>
          <cell r="F174" t="str">
            <v>Sin información</v>
          </cell>
        </row>
        <row r="175">
          <cell r="B175" t="str">
            <v>Enero</v>
          </cell>
          <cell r="D175">
            <v>1478</v>
          </cell>
          <cell r="E175">
            <v>4240</v>
          </cell>
          <cell r="F175">
            <v>2057</v>
          </cell>
        </row>
        <row r="176">
          <cell r="B176" t="str">
            <v>Febrero</v>
          </cell>
          <cell r="D176">
            <v>1570</v>
          </cell>
          <cell r="E176">
            <v>4220</v>
          </cell>
          <cell r="F176">
            <v>1977</v>
          </cell>
        </row>
        <row r="177">
          <cell r="B177" t="str">
            <v>Marzo</v>
          </cell>
          <cell r="D177">
            <v>1818</v>
          </cell>
          <cell r="E177">
            <v>4578</v>
          </cell>
          <cell r="F177">
            <v>2310</v>
          </cell>
        </row>
        <row r="178">
          <cell r="B178" t="str">
            <v>Abril</v>
          </cell>
          <cell r="D178">
            <v>1943</v>
          </cell>
          <cell r="E178">
            <v>4908</v>
          </cell>
          <cell r="F178">
            <v>2494</v>
          </cell>
        </row>
        <row r="179">
          <cell r="B179" t="str">
            <v>Mayo</v>
          </cell>
          <cell r="D179">
            <v>1718</v>
          </cell>
          <cell r="E179">
            <v>4410</v>
          </cell>
          <cell r="F179">
            <v>2250</v>
          </cell>
        </row>
        <row r="180">
          <cell r="B180" t="str">
            <v>Junio</v>
          </cell>
          <cell r="D180">
            <v>1201</v>
          </cell>
          <cell r="E180">
            <v>6577</v>
          </cell>
          <cell r="F180">
            <v>701</v>
          </cell>
        </row>
        <row r="181">
          <cell r="B181" t="str">
            <v>Julio</v>
          </cell>
        </row>
        <row r="182">
          <cell r="B182" t="str">
            <v>Agosto</v>
          </cell>
        </row>
        <row r="183">
          <cell r="B183" t="str">
            <v>Setiembre</v>
          </cell>
        </row>
        <row r="184">
          <cell r="B184" t="str">
            <v>Octubre</v>
          </cell>
        </row>
        <row r="185">
          <cell r="B185" t="str">
            <v>Noviembre</v>
          </cell>
        </row>
        <row r="186">
          <cell r="B186" t="str">
            <v>Diciembre</v>
          </cell>
        </row>
        <row r="196">
          <cell r="M196" t="str">
            <v>Niñas, niños y adolescentes</v>
          </cell>
          <cell r="N196" t="str">
            <v>Adultos</v>
          </cell>
          <cell r="O196" t="str">
            <v>Adultos mayores</v>
          </cell>
          <cell r="P196" t="str">
            <v>Sin información</v>
          </cell>
        </row>
        <row r="197">
          <cell r="M197">
            <v>508</v>
          </cell>
          <cell r="N197">
            <v>28463</v>
          </cell>
          <cell r="O197">
            <v>1985</v>
          </cell>
          <cell r="P197">
            <v>19494</v>
          </cell>
        </row>
        <row r="249">
          <cell r="H249" t="str">
            <v>Coordinación telefónica con: Fiscalía/Poder Judicial/Juzgado de Paz</v>
          </cell>
          <cell r="J249">
            <v>15</v>
          </cell>
        </row>
        <row r="250">
          <cell r="H250" t="str">
            <v>Coordinación telefónica con servicios de salud: SAMU/Establecimiento de salud/Hospital</v>
          </cell>
          <cell r="J250">
            <v>50</v>
          </cell>
        </row>
        <row r="251">
          <cell r="H251" t="str">
            <v>Coordinación telefónica con el familiar referido por la persona afectada</v>
          </cell>
          <cell r="J251">
            <v>98</v>
          </cell>
        </row>
        <row r="252">
          <cell r="H252" t="str">
            <v>Coordinación telefónica con servicios del MIMP: DIRECCION DE PERSONAS ADULTAS MAYORES/UPE</v>
          </cell>
          <cell r="J252">
            <v>812</v>
          </cell>
        </row>
        <row r="253">
          <cell r="H253" t="str">
            <v>Intervención en crisis</v>
          </cell>
          <cell r="J253">
            <v>983</v>
          </cell>
        </row>
        <row r="254">
          <cell r="H254" t="str">
            <v>Seguimiento del plan de seguridad</v>
          </cell>
          <cell r="J254">
            <v>1033</v>
          </cell>
        </row>
        <row r="255">
          <cell r="H255" t="str">
            <v>Otro</v>
          </cell>
          <cell r="J255">
            <v>1566</v>
          </cell>
        </row>
        <row r="256">
          <cell r="H256" t="str">
            <v>Confirmación de auxilio policial u otra autoridad competente</v>
          </cell>
          <cell r="J256">
            <v>1915</v>
          </cell>
        </row>
        <row r="257">
          <cell r="H257" t="str">
            <v>Seguimiento</v>
          </cell>
          <cell r="J257">
            <v>3391</v>
          </cell>
        </row>
        <row r="258">
          <cell r="H258" t="str">
            <v>Coordinación telefónica con: 105/PNP/Comisaria</v>
          </cell>
          <cell r="J258">
            <v>8917</v>
          </cell>
        </row>
        <row r="259">
          <cell r="H259" t="str">
            <v>Coordinación telefónica de urgencia</v>
          </cell>
          <cell r="J259">
            <v>9201</v>
          </cell>
        </row>
        <row r="260">
          <cell r="H260" t="str">
            <v>Elaboración del plan de seguridad</v>
          </cell>
          <cell r="J260">
            <v>12581</v>
          </cell>
        </row>
        <row r="261">
          <cell r="H261" t="str">
            <v>Atención llamada de retorno</v>
          </cell>
          <cell r="J261">
            <v>15067</v>
          </cell>
        </row>
        <row r="262">
          <cell r="H262" t="str">
            <v>Contención emocional</v>
          </cell>
          <cell r="J262">
            <v>20158</v>
          </cell>
        </row>
        <row r="263">
          <cell r="H263" t="str">
            <v>Coordinación telefónica con servicios del Programa Nacional AURORA: CEM/SAU/ER</v>
          </cell>
          <cell r="J263">
            <v>20338</v>
          </cell>
        </row>
        <row r="264">
          <cell r="H264" t="str">
            <v>Consejería</v>
          </cell>
          <cell r="J264">
            <v>34371</v>
          </cell>
        </row>
        <row r="265">
          <cell r="H265" t="str">
            <v>Derivación administrativa</v>
          </cell>
          <cell r="J265">
            <v>35535</v>
          </cell>
        </row>
        <row r="266">
          <cell r="H266" t="str">
            <v>Referencia</v>
          </cell>
          <cell r="J266">
            <v>36978</v>
          </cell>
        </row>
        <row r="267">
          <cell r="H267" t="str">
            <v>Orientación e información</v>
          </cell>
          <cell r="J267">
            <v>70310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7359F-D40A-4F99-A0B4-8457F3AB3C2F}">
  <sheetPr>
    <tabColor theme="1" tint="0.14999847407452621"/>
  </sheetPr>
  <dimension ref="B2:V297"/>
  <sheetViews>
    <sheetView showGridLines="0" tabSelected="1" view="pageBreakPreview" zoomScale="112" zoomScaleNormal="100" zoomScaleSheetLayoutView="112" workbookViewId="0">
      <selection activeCell="A347" sqref="A347"/>
    </sheetView>
  </sheetViews>
  <sheetFormatPr baseColWidth="10" defaultColWidth="13" defaultRowHeight="15" x14ac:dyDescent="0.25"/>
  <cols>
    <col min="1" max="1" width="0.140625" style="1" customWidth="1"/>
    <col min="2" max="2" width="24.85546875" style="1" customWidth="1"/>
    <col min="3" max="3" width="11.28515625" style="2" customWidth="1"/>
    <col min="4" max="4" width="12.28515625" style="2" customWidth="1"/>
    <col min="5" max="5" width="11.85546875" style="2" customWidth="1"/>
    <col min="6" max="6" width="14.140625" style="2" customWidth="1"/>
    <col min="7" max="7" width="14.42578125" style="1" customWidth="1"/>
    <col min="8" max="8" width="13.42578125" style="1" customWidth="1"/>
    <col min="9" max="9" width="14.85546875" style="1" customWidth="1"/>
    <col min="10" max="10" width="14.7109375" style="1" customWidth="1"/>
    <col min="11" max="11" width="13" style="1" customWidth="1"/>
    <col min="12" max="13" width="11" style="1" customWidth="1"/>
    <col min="14" max="14" width="11.140625" style="1" customWidth="1"/>
    <col min="15" max="15" width="11.5703125" style="1" customWidth="1"/>
    <col min="16" max="16" width="11.42578125" style="1" customWidth="1"/>
    <col min="17" max="17" width="2.140625" style="1" customWidth="1"/>
    <col min="18" max="16384" width="13" style="1"/>
  </cols>
  <sheetData>
    <row r="2" spans="2:22" ht="35.25" customHeight="1" x14ac:dyDescent="0.25"/>
    <row r="3" spans="2:22" customFormat="1" ht="45.75" customHeigh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22" customFormat="1" ht="60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2:22" s="8" customFormat="1" ht="28.5" customHeight="1" x14ac:dyDescent="0.25">
      <c r="B5" s="5"/>
      <c r="C5" s="6"/>
      <c r="D5" s="6"/>
      <c r="E5" s="6"/>
      <c r="F5" s="6"/>
      <c r="G5" s="6"/>
      <c r="H5" s="6"/>
      <c r="I5" s="6"/>
      <c r="J5" s="6"/>
      <c r="K5" s="7"/>
      <c r="L5" s="7"/>
      <c r="M5" s="7"/>
      <c r="N5" s="7"/>
      <c r="O5" s="7"/>
      <c r="P5" s="7"/>
    </row>
    <row r="6" spans="2:22" s="12" customFormat="1" ht="24" customHeight="1" x14ac:dyDescent="0.25">
      <c r="B6" s="9"/>
      <c r="C6" s="10"/>
      <c r="D6" s="10"/>
      <c r="E6" s="10"/>
      <c r="F6" s="10"/>
      <c r="G6" s="10"/>
      <c r="H6" s="10"/>
      <c r="I6" s="10"/>
      <c r="J6" s="10"/>
      <c r="K6" s="11"/>
      <c r="L6" s="11"/>
      <c r="M6" s="11"/>
      <c r="N6" s="11"/>
      <c r="O6" s="11"/>
      <c r="P6" s="11"/>
    </row>
    <row r="7" spans="2:22" s="12" customFormat="1" ht="3" customHeight="1" x14ac:dyDescent="0.2">
      <c r="B7" s="13"/>
      <c r="C7" s="13"/>
      <c r="D7" s="13"/>
      <c r="E7" s="13"/>
      <c r="F7" s="13"/>
      <c r="G7" s="14"/>
      <c r="H7" s="15"/>
      <c r="I7" s="16"/>
      <c r="J7" s="16"/>
      <c r="K7" s="16"/>
      <c r="L7" s="16"/>
      <c r="M7" s="16"/>
      <c r="N7" s="16"/>
      <c r="O7" s="16"/>
      <c r="P7" s="17"/>
    </row>
    <row r="8" spans="2:22" s="12" customFormat="1" ht="21.75" customHeight="1" thickBot="1" x14ac:dyDescent="0.25">
      <c r="B8" s="18" t="s">
        <v>0</v>
      </c>
      <c r="C8" s="18" t="s">
        <v>1</v>
      </c>
      <c r="D8" s="19" t="s">
        <v>2</v>
      </c>
      <c r="E8" s="19"/>
      <c r="F8" s="19"/>
      <c r="G8" s="18" t="s">
        <v>3</v>
      </c>
      <c r="H8" s="20" t="s">
        <v>4</v>
      </c>
      <c r="I8" s="21"/>
      <c r="J8" s="22"/>
      <c r="K8" s="21"/>
      <c r="L8" s="21"/>
      <c r="M8" s="21"/>
      <c r="N8" s="23"/>
      <c r="O8" s="24"/>
      <c r="P8" s="23"/>
    </row>
    <row r="9" spans="2:22" s="12" customFormat="1" ht="12.75" customHeight="1" x14ac:dyDescent="0.2">
      <c r="B9" s="18"/>
      <c r="C9" s="18"/>
      <c r="D9" s="25" t="s">
        <v>5</v>
      </c>
      <c r="E9" s="25" t="s">
        <v>6</v>
      </c>
      <c r="F9" s="25" t="s">
        <v>7</v>
      </c>
      <c r="G9" s="18"/>
      <c r="H9" s="20"/>
      <c r="I9" s="21"/>
      <c r="J9" s="21"/>
      <c r="K9" s="21"/>
      <c r="L9" s="26"/>
      <c r="M9" s="26"/>
      <c r="N9" s="27"/>
      <c r="O9" s="28"/>
      <c r="P9" s="29"/>
    </row>
    <row r="10" spans="2:22" s="12" customFormat="1" ht="15" customHeight="1" x14ac:dyDescent="0.2">
      <c r="B10" s="30" t="s">
        <v>8</v>
      </c>
      <c r="C10" s="31">
        <f>+F10+G10</f>
        <v>36873</v>
      </c>
      <c r="D10" s="32">
        <v>11524</v>
      </c>
      <c r="E10" s="32">
        <v>16907</v>
      </c>
      <c r="F10" s="32">
        <f t="shared" ref="F10:F21" si="0">+D10+E10</f>
        <v>28431</v>
      </c>
      <c r="G10" s="33">
        <v>8442</v>
      </c>
      <c r="I10" s="21"/>
      <c r="J10" s="21"/>
      <c r="K10" s="21"/>
      <c r="L10" s="26"/>
      <c r="M10" s="26"/>
      <c r="N10" s="27"/>
      <c r="O10" s="28"/>
      <c r="P10" s="29"/>
    </row>
    <row r="11" spans="2:22" s="12" customFormat="1" ht="15" customHeight="1" x14ac:dyDescent="0.2">
      <c r="B11" s="34" t="s">
        <v>9</v>
      </c>
      <c r="C11" s="35">
        <f t="shared" ref="C11:C21" si="1">+F11+G11</f>
        <v>33650</v>
      </c>
      <c r="D11" s="36">
        <v>11337</v>
      </c>
      <c r="E11" s="36">
        <v>15567</v>
      </c>
      <c r="F11" s="37">
        <f t="shared" si="0"/>
        <v>26904</v>
      </c>
      <c r="G11" s="38">
        <v>6746</v>
      </c>
      <c r="I11" s="21"/>
      <c r="J11" s="21"/>
      <c r="K11" s="21"/>
      <c r="L11" s="21"/>
      <c r="M11" s="21"/>
      <c r="N11" s="39"/>
      <c r="O11" s="40"/>
      <c r="P11" s="41"/>
    </row>
    <row r="12" spans="2:22" s="12" customFormat="1" ht="15" customHeight="1" x14ac:dyDescent="0.2">
      <c r="B12" s="34" t="s">
        <v>10</v>
      </c>
      <c r="C12" s="35">
        <f t="shared" si="1"/>
        <v>36215</v>
      </c>
      <c r="D12" s="36">
        <v>12513</v>
      </c>
      <c r="E12" s="36">
        <v>13807</v>
      </c>
      <c r="F12" s="37">
        <f t="shared" si="0"/>
        <v>26320</v>
      </c>
      <c r="G12" s="38">
        <v>9895</v>
      </c>
      <c r="I12" s="21"/>
      <c r="J12" s="21"/>
      <c r="K12" s="21"/>
      <c r="L12" s="21"/>
      <c r="M12" s="21"/>
      <c r="N12" s="39"/>
      <c r="O12" s="40"/>
      <c r="P12" s="41"/>
    </row>
    <row r="13" spans="2:22" s="12" customFormat="1" ht="15" customHeight="1" x14ac:dyDescent="0.2">
      <c r="B13" s="34" t="s">
        <v>11</v>
      </c>
      <c r="C13" s="35">
        <f t="shared" si="1"/>
        <v>32342</v>
      </c>
      <c r="D13" s="36">
        <v>13058</v>
      </c>
      <c r="E13" s="36">
        <v>10859</v>
      </c>
      <c r="F13" s="37">
        <f t="shared" si="0"/>
        <v>23917</v>
      </c>
      <c r="G13" s="38">
        <v>8425</v>
      </c>
      <c r="I13" s="21"/>
      <c r="J13" s="21"/>
      <c r="K13" s="21"/>
      <c r="L13" s="21"/>
      <c r="M13" s="21"/>
      <c r="N13" s="39"/>
      <c r="O13" s="42"/>
      <c r="P13" s="43"/>
    </row>
    <row r="14" spans="2:22" s="12" customFormat="1" ht="15" customHeight="1" x14ac:dyDescent="0.2">
      <c r="B14" s="34" t="s">
        <v>12</v>
      </c>
      <c r="C14" s="35">
        <f t="shared" si="1"/>
        <v>29951</v>
      </c>
      <c r="D14" s="44">
        <v>12025</v>
      </c>
      <c r="E14" s="44">
        <v>11165</v>
      </c>
      <c r="F14" s="37">
        <f t="shared" si="0"/>
        <v>23190</v>
      </c>
      <c r="G14" s="38">
        <v>6761</v>
      </c>
      <c r="I14" s="21"/>
      <c r="J14" s="21"/>
      <c r="K14" s="21"/>
      <c r="L14" s="21"/>
      <c r="M14" s="21"/>
      <c r="N14" s="39"/>
      <c r="O14" s="40"/>
      <c r="P14" s="41"/>
    </row>
    <row r="15" spans="2:22" s="12" customFormat="1" ht="15" customHeight="1" thickBot="1" x14ac:dyDescent="0.25">
      <c r="B15" s="34" t="s">
        <v>13</v>
      </c>
      <c r="C15" s="35">
        <f t="shared" si="1"/>
        <v>30061</v>
      </c>
      <c r="D15" s="36">
        <v>11893</v>
      </c>
      <c r="E15" s="36">
        <v>11312</v>
      </c>
      <c r="F15" s="37">
        <f t="shared" si="0"/>
        <v>23205</v>
      </c>
      <c r="G15" s="38">
        <v>6856</v>
      </c>
      <c r="I15" s="21"/>
      <c r="J15" s="21"/>
      <c r="K15" s="21"/>
      <c r="L15" s="21"/>
      <c r="M15" s="21"/>
      <c r="N15" s="39"/>
      <c r="O15" s="40"/>
      <c r="P15" s="41"/>
      <c r="V15" s="45"/>
    </row>
    <row r="16" spans="2:22" s="12" customFormat="1" ht="15" hidden="1" customHeight="1" x14ac:dyDescent="0.2">
      <c r="B16" s="34" t="s">
        <v>14</v>
      </c>
      <c r="C16" s="35">
        <f t="shared" si="1"/>
        <v>0</v>
      </c>
      <c r="D16" s="36"/>
      <c r="E16" s="36"/>
      <c r="F16" s="37">
        <f t="shared" si="0"/>
        <v>0</v>
      </c>
      <c r="G16" s="38"/>
      <c r="I16" s="21"/>
      <c r="J16" s="21"/>
      <c r="K16" s="21"/>
      <c r="L16" s="21"/>
      <c r="M16" s="21"/>
      <c r="N16" s="39"/>
      <c r="O16" s="40"/>
      <c r="P16" s="41"/>
    </row>
    <row r="17" spans="2:16" s="12" customFormat="1" ht="15" hidden="1" customHeight="1" x14ac:dyDescent="0.2">
      <c r="B17" s="34" t="s">
        <v>15</v>
      </c>
      <c r="C17" s="35">
        <f t="shared" si="1"/>
        <v>0</v>
      </c>
      <c r="D17" s="36"/>
      <c r="E17" s="36"/>
      <c r="F17" s="37">
        <f t="shared" si="0"/>
        <v>0</v>
      </c>
      <c r="G17" s="38"/>
      <c r="I17" s="21"/>
      <c r="J17" s="21"/>
      <c r="K17" s="21"/>
      <c r="L17" s="21"/>
      <c r="M17" s="21"/>
      <c r="N17" s="39"/>
      <c r="O17" s="40"/>
      <c r="P17" s="41"/>
    </row>
    <row r="18" spans="2:16" s="12" customFormat="1" ht="15" hidden="1" customHeight="1" x14ac:dyDescent="0.2">
      <c r="B18" s="34" t="s">
        <v>16</v>
      </c>
      <c r="C18" s="35">
        <f t="shared" si="1"/>
        <v>0</v>
      </c>
      <c r="D18" s="36"/>
      <c r="E18" s="36"/>
      <c r="F18" s="37">
        <f t="shared" si="0"/>
        <v>0</v>
      </c>
      <c r="G18" s="38"/>
      <c r="I18" s="21"/>
      <c r="J18" s="21"/>
      <c r="K18" s="21"/>
      <c r="L18" s="21"/>
      <c r="M18" s="21"/>
      <c r="N18" s="39"/>
      <c r="O18" s="40"/>
      <c r="P18" s="41"/>
    </row>
    <row r="19" spans="2:16" s="12" customFormat="1" ht="15" hidden="1" customHeight="1" x14ac:dyDescent="0.2">
      <c r="B19" s="34" t="s">
        <v>17</v>
      </c>
      <c r="C19" s="35">
        <f t="shared" si="1"/>
        <v>0</v>
      </c>
      <c r="D19" s="36"/>
      <c r="E19" s="36"/>
      <c r="F19" s="37">
        <f t="shared" si="0"/>
        <v>0</v>
      </c>
      <c r="G19" s="38"/>
      <c r="I19" s="21"/>
      <c r="J19" s="21"/>
      <c r="K19" s="21"/>
      <c r="L19" s="21"/>
      <c r="M19" s="21"/>
      <c r="N19" s="39"/>
      <c r="O19" s="40"/>
      <c r="P19" s="41"/>
    </row>
    <row r="20" spans="2:16" s="12" customFormat="1" ht="15" hidden="1" customHeight="1" x14ac:dyDescent="0.2">
      <c r="B20" s="34" t="s">
        <v>18</v>
      </c>
      <c r="C20" s="35">
        <f t="shared" si="1"/>
        <v>0</v>
      </c>
      <c r="D20" s="36"/>
      <c r="E20" s="36"/>
      <c r="F20" s="37">
        <f t="shared" si="0"/>
        <v>0</v>
      </c>
      <c r="G20" s="38"/>
      <c r="I20" s="21"/>
      <c r="J20" s="21"/>
      <c r="K20" s="21"/>
      <c r="L20" s="21"/>
      <c r="M20" s="21"/>
      <c r="N20" s="39"/>
      <c r="O20" s="40"/>
      <c r="P20" s="41"/>
    </row>
    <row r="21" spans="2:16" s="12" customFormat="1" ht="15" hidden="1" customHeight="1" thickBot="1" x14ac:dyDescent="0.25">
      <c r="B21" s="34" t="s">
        <v>19</v>
      </c>
      <c r="C21" s="35">
        <f t="shared" si="1"/>
        <v>0</v>
      </c>
      <c r="D21" s="36"/>
      <c r="E21" s="36"/>
      <c r="F21" s="37">
        <f t="shared" si="0"/>
        <v>0</v>
      </c>
      <c r="G21" s="38"/>
      <c r="I21" s="21"/>
      <c r="J21" s="21"/>
      <c r="K21" s="21"/>
      <c r="L21" s="21"/>
      <c r="M21" s="21"/>
      <c r="N21" s="39"/>
      <c r="O21" s="40"/>
      <c r="P21" s="41"/>
    </row>
    <row r="22" spans="2:16" s="12" customFormat="1" ht="15" customHeight="1" x14ac:dyDescent="0.2">
      <c r="B22" s="46" t="s">
        <v>20</v>
      </c>
      <c r="C22" s="47">
        <f>SUM(C10:C21)</f>
        <v>199092</v>
      </c>
      <c r="D22" s="48">
        <f>SUM(D10:D21)</f>
        <v>72350</v>
      </c>
      <c r="E22" s="47">
        <f>SUM(E10:E21)</f>
        <v>79617</v>
      </c>
      <c r="F22" s="49">
        <f>SUM(F10:F21)</f>
        <v>151967</v>
      </c>
      <c r="G22" s="47">
        <f>SUM(G10:G21)</f>
        <v>47125</v>
      </c>
      <c r="I22" s="17"/>
      <c r="K22" s="50"/>
      <c r="L22" s="51" t="s">
        <v>21</v>
      </c>
      <c r="M22" s="51" t="s">
        <v>2</v>
      </c>
      <c r="N22" s="51" t="s">
        <v>3</v>
      </c>
      <c r="O22" s="17"/>
      <c r="P22" s="17"/>
    </row>
    <row r="23" spans="2:16" s="12" customFormat="1" ht="15" customHeight="1" thickBot="1" x14ac:dyDescent="0.25">
      <c r="B23" s="52" t="s">
        <v>22</v>
      </c>
      <c r="C23" s="53">
        <f>+F23+G23</f>
        <v>1</v>
      </c>
      <c r="D23" s="54">
        <f>D22/F22</f>
        <v>0.47609020379424483</v>
      </c>
      <c r="E23" s="55">
        <f>E22/F22</f>
        <v>0.52390979620575517</v>
      </c>
      <c r="F23" s="56">
        <f>F22/C22</f>
        <v>0.76330038374218956</v>
      </c>
      <c r="G23" s="53">
        <f>+G22/C22</f>
        <v>0.23669961625781047</v>
      </c>
      <c r="H23" s="57"/>
      <c r="I23" s="15"/>
      <c r="J23" s="15"/>
      <c r="K23" s="15"/>
      <c r="L23" s="15"/>
      <c r="M23" s="15"/>
      <c r="N23" s="15"/>
      <c r="O23" s="15"/>
      <c r="P23" s="15"/>
    </row>
    <row r="24" spans="2:16" s="12" customFormat="1" ht="15" customHeight="1" x14ac:dyDescent="0.2">
      <c r="B24" s="58"/>
      <c r="C24" s="59"/>
      <c r="D24" s="59"/>
      <c r="E24" s="44"/>
      <c r="F24" s="59"/>
      <c r="G24" s="59"/>
      <c r="H24" s="57"/>
      <c r="I24" s="15"/>
      <c r="J24" s="15"/>
      <c r="K24" s="15"/>
      <c r="L24" s="15"/>
      <c r="M24" s="15"/>
      <c r="N24" s="15"/>
      <c r="O24" s="15"/>
      <c r="P24" s="15"/>
    </row>
    <row r="25" spans="2:16" s="12" customFormat="1" ht="15" customHeight="1" x14ac:dyDescent="0.2">
      <c r="B25" s="58"/>
      <c r="C25" s="59"/>
      <c r="D25" s="59"/>
      <c r="E25" s="44"/>
      <c r="F25" s="59"/>
      <c r="G25" s="59"/>
      <c r="H25" s="57"/>
      <c r="I25" s="15"/>
      <c r="J25" s="15"/>
      <c r="K25" s="15"/>
      <c r="L25" s="15"/>
      <c r="M25" s="15"/>
      <c r="N25" s="15"/>
      <c r="O25" s="15"/>
      <c r="P25" s="15"/>
    </row>
    <row r="26" spans="2:16" s="12" customFormat="1" ht="15" customHeight="1" x14ac:dyDescent="0.2">
      <c r="B26" s="60"/>
      <c r="C26" s="61"/>
      <c r="D26" s="62"/>
      <c r="E26" s="62"/>
      <c r="F26" s="61"/>
      <c r="G26" s="61"/>
      <c r="H26" s="57"/>
      <c r="I26" s="15"/>
      <c r="J26" s="15"/>
      <c r="K26" s="15"/>
      <c r="L26" s="15"/>
      <c r="M26" s="15"/>
      <c r="N26" s="15"/>
      <c r="O26" s="15"/>
      <c r="P26" s="15"/>
    </row>
    <row r="27" spans="2:16" s="12" customFormat="1" ht="15" customHeight="1" x14ac:dyDescent="0.2">
      <c r="B27" s="60"/>
      <c r="C27" s="44"/>
      <c r="D27" s="63"/>
      <c r="E27" s="63"/>
      <c r="F27" s="64"/>
      <c r="G27" s="64"/>
      <c r="H27" s="20"/>
      <c r="I27" s="15"/>
      <c r="J27" s="15"/>
      <c r="K27" s="15"/>
      <c r="L27" s="15"/>
      <c r="M27" s="15"/>
      <c r="N27" s="15"/>
      <c r="O27" s="15"/>
      <c r="P27" s="15"/>
    </row>
    <row r="28" spans="2:16" s="12" customFormat="1" ht="15" customHeight="1" x14ac:dyDescent="0.2">
      <c r="B28" s="65"/>
      <c r="C28" s="44"/>
      <c r="D28" s="63"/>
      <c r="E28" s="63"/>
      <c r="F28" s="64"/>
      <c r="G28" s="57"/>
      <c r="H28" s="20"/>
      <c r="I28" s="15"/>
      <c r="J28" s="15"/>
      <c r="K28" s="15"/>
      <c r="L28" s="15"/>
      <c r="M28" s="15"/>
      <c r="N28" s="15"/>
      <c r="O28" s="15"/>
      <c r="P28" s="15"/>
    </row>
    <row r="29" spans="2:16" s="12" customFormat="1" ht="15" customHeight="1" x14ac:dyDescent="0.2">
      <c r="B29" s="60"/>
      <c r="C29" s="44"/>
      <c r="D29" s="63"/>
      <c r="E29" s="63"/>
      <c r="F29" s="64"/>
      <c r="G29" s="64"/>
      <c r="H29" s="20"/>
      <c r="I29" s="15"/>
      <c r="J29" s="15"/>
      <c r="K29" s="15"/>
      <c r="L29" s="15"/>
      <c r="M29" s="15"/>
      <c r="N29" s="15"/>
      <c r="O29" s="15"/>
      <c r="P29" s="15"/>
    </row>
    <row r="30" spans="2:16" s="12" customFormat="1" ht="13.5" customHeight="1" x14ac:dyDescent="0.2">
      <c r="C30" s="66"/>
      <c r="D30" s="66"/>
      <c r="E30" s="66"/>
      <c r="F30" s="66"/>
    </row>
    <row r="31" spans="2:16" s="12" customFormat="1" ht="13.5" customHeight="1" x14ac:dyDescent="0.2">
      <c r="C31" s="66"/>
      <c r="D31" s="66"/>
      <c r="E31" s="66"/>
      <c r="F31" s="66"/>
    </row>
    <row r="32" spans="2:16" s="8" customFormat="1" ht="32.25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7"/>
      <c r="L32" s="7"/>
      <c r="M32" s="7"/>
      <c r="N32" s="7"/>
      <c r="O32" s="7"/>
      <c r="P32" s="7"/>
    </row>
    <row r="33" spans="2:16" s="8" customFormat="1" ht="15.75" customHeight="1" x14ac:dyDescent="0.25">
      <c r="B33" s="5"/>
      <c r="C33" s="6"/>
      <c r="D33" s="6"/>
      <c r="E33" s="6"/>
      <c r="F33" s="6"/>
      <c r="G33" s="6"/>
      <c r="H33" s="6"/>
      <c r="I33" s="6"/>
      <c r="J33" s="6"/>
      <c r="K33" s="7"/>
      <c r="L33" s="7"/>
      <c r="M33" s="7"/>
      <c r="N33" s="7"/>
      <c r="O33" s="7"/>
      <c r="P33" s="7"/>
    </row>
    <row r="34" spans="2:16" s="12" customFormat="1" ht="17.25" customHeight="1" x14ac:dyDescent="0.2">
      <c r="C34" s="66"/>
      <c r="D34" s="66"/>
      <c r="E34" s="66"/>
      <c r="F34" s="66"/>
    </row>
    <row r="35" spans="2:16" s="8" customFormat="1" ht="17.25" customHeight="1" x14ac:dyDescent="0.2">
      <c r="B35" s="67"/>
      <c r="C35" s="67"/>
      <c r="D35" s="67"/>
      <c r="E35" s="67"/>
      <c r="F35" s="67"/>
      <c r="G35" s="67"/>
      <c r="H35" s="17"/>
      <c r="I35" s="68"/>
      <c r="J35" s="68"/>
    </row>
    <row r="36" spans="2:16" s="8" customFormat="1" ht="15" customHeight="1" x14ac:dyDescent="0.2">
      <c r="B36" s="69" t="s">
        <v>0</v>
      </c>
      <c r="C36" s="69" t="s">
        <v>20</v>
      </c>
      <c r="D36" s="69" t="s">
        <v>23</v>
      </c>
      <c r="E36" s="69" t="s">
        <v>24</v>
      </c>
      <c r="H36" s="70"/>
    </row>
    <row r="37" spans="2:16" s="8" customFormat="1" ht="17.25" customHeight="1" x14ac:dyDescent="0.2">
      <c r="B37" s="71" t="s">
        <v>8</v>
      </c>
      <c r="C37" s="72">
        <f t="shared" ref="C37:C48" si="2">+D37+E37</f>
        <v>11524</v>
      </c>
      <c r="D37" s="73">
        <v>9371</v>
      </c>
      <c r="E37" s="74">
        <v>2153</v>
      </c>
      <c r="H37" s="64"/>
    </row>
    <row r="38" spans="2:16" s="8" customFormat="1" ht="17.25" customHeight="1" x14ac:dyDescent="0.2">
      <c r="B38" s="75" t="s">
        <v>9</v>
      </c>
      <c r="C38" s="72">
        <f t="shared" si="2"/>
        <v>11337</v>
      </c>
      <c r="D38" s="76">
        <v>9456</v>
      </c>
      <c r="E38" s="77">
        <v>1881</v>
      </c>
      <c r="H38" s="64"/>
    </row>
    <row r="39" spans="2:16" s="8" customFormat="1" ht="17.25" customHeight="1" x14ac:dyDescent="0.2">
      <c r="B39" s="75" t="s">
        <v>10</v>
      </c>
      <c r="C39" s="72">
        <f t="shared" si="2"/>
        <v>12513</v>
      </c>
      <c r="D39" s="76">
        <v>10207</v>
      </c>
      <c r="E39" s="77">
        <v>2306</v>
      </c>
      <c r="H39" s="64"/>
    </row>
    <row r="40" spans="2:16" s="8" customFormat="1" ht="17.25" customHeight="1" x14ac:dyDescent="0.2">
      <c r="B40" s="75" t="s">
        <v>11</v>
      </c>
      <c r="C40" s="72">
        <f t="shared" si="2"/>
        <v>13058</v>
      </c>
      <c r="D40" s="76">
        <v>10712</v>
      </c>
      <c r="E40" s="77">
        <v>2346</v>
      </c>
      <c r="H40" s="64"/>
    </row>
    <row r="41" spans="2:16" s="8" customFormat="1" ht="17.25" customHeight="1" x14ac:dyDescent="0.2">
      <c r="B41" s="75" t="s">
        <v>12</v>
      </c>
      <c r="C41" s="72">
        <f t="shared" si="2"/>
        <v>12025</v>
      </c>
      <c r="D41" s="76">
        <v>9907</v>
      </c>
      <c r="E41" s="77">
        <v>2118</v>
      </c>
      <c r="H41" s="64"/>
    </row>
    <row r="42" spans="2:16" s="8" customFormat="1" ht="17.25" customHeight="1" thickBot="1" x14ac:dyDescent="0.25">
      <c r="B42" s="75" t="s">
        <v>13</v>
      </c>
      <c r="C42" s="72">
        <f t="shared" si="2"/>
        <v>11893</v>
      </c>
      <c r="D42" s="76">
        <v>9860</v>
      </c>
      <c r="E42" s="77">
        <v>2033</v>
      </c>
      <c r="H42" s="64"/>
    </row>
    <row r="43" spans="2:16" s="8" customFormat="1" ht="17.25" hidden="1" customHeight="1" x14ac:dyDescent="0.2">
      <c r="B43" s="75" t="s">
        <v>14</v>
      </c>
      <c r="C43" s="72">
        <f t="shared" si="2"/>
        <v>0</v>
      </c>
      <c r="D43" s="76"/>
      <c r="E43" s="77"/>
      <c r="H43" s="64"/>
    </row>
    <row r="44" spans="2:16" s="8" customFormat="1" ht="17.25" hidden="1" customHeight="1" x14ac:dyDescent="0.2">
      <c r="B44" s="75" t="s">
        <v>15</v>
      </c>
      <c r="C44" s="72">
        <f t="shared" si="2"/>
        <v>0</v>
      </c>
      <c r="D44" s="76"/>
      <c r="E44" s="77"/>
      <c r="H44" s="64"/>
    </row>
    <row r="45" spans="2:16" s="8" customFormat="1" ht="17.25" hidden="1" customHeight="1" x14ac:dyDescent="0.2">
      <c r="B45" s="75" t="s">
        <v>16</v>
      </c>
      <c r="C45" s="72">
        <f t="shared" si="2"/>
        <v>0</v>
      </c>
      <c r="D45" s="76"/>
      <c r="E45" s="77"/>
      <c r="H45" s="64"/>
    </row>
    <row r="46" spans="2:16" s="8" customFormat="1" ht="17.25" hidden="1" customHeight="1" x14ac:dyDescent="0.2">
      <c r="B46" s="75" t="s">
        <v>17</v>
      </c>
      <c r="C46" s="72">
        <f t="shared" si="2"/>
        <v>0</v>
      </c>
      <c r="D46" s="76"/>
      <c r="E46" s="77"/>
      <c r="H46" s="64"/>
    </row>
    <row r="47" spans="2:16" s="8" customFormat="1" ht="17.25" hidden="1" customHeight="1" x14ac:dyDescent="0.2">
      <c r="B47" s="75" t="s">
        <v>18</v>
      </c>
      <c r="C47" s="72">
        <f t="shared" si="2"/>
        <v>0</v>
      </c>
      <c r="D47" s="76"/>
      <c r="E47" s="77"/>
      <c r="H47" s="64"/>
    </row>
    <row r="48" spans="2:16" s="8" customFormat="1" ht="17.25" hidden="1" customHeight="1" thickBot="1" x14ac:dyDescent="0.25">
      <c r="B48" s="75" t="s">
        <v>19</v>
      </c>
      <c r="C48" s="72">
        <f t="shared" si="2"/>
        <v>0</v>
      </c>
      <c r="D48" s="76"/>
      <c r="E48" s="77"/>
      <c r="H48" s="64"/>
    </row>
    <row r="49" spans="2:16" s="8" customFormat="1" ht="15" customHeight="1" x14ac:dyDescent="0.2">
      <c r="B49" s="78" t="s">
        <v>20</v>
      </c>
      <c r="C49" s="79">
        <f>+SUM(C37:C48)</f>
        <v>72350</v>
      </c>
      <c r="D49" s="79">
        <f t="shared" ref="D49:E49" si="3">+SUM(D37:D48)</f>
        <v>59513</v>
      </c>
      <c r="E49" s="79">
        <f t="shared" si="3"/>
        <v>12837</v>
      </c>
      <c r="H49" s="80"/>
      <c r="I49" s="80"/>
      <c r="J49" s="80"/>
      <c r="K49" s="80"/>
      <c r="L49" s="80"/>
      <c r="O49" s="81" t="s">
        <v>23</v>
      </c>
      <c r="P49" s="81" t="s">
        <v>24</v>
      </c>
    </row>
    <row r="50" spans="2:16" s="8" customFormat="1" ht="15" customHeight="1" x14ac:dyDescent="0.2">
      <c r="B50" s="82" t="s">
        <v>22</v>
      </c>
      <c r="C50" s="53">
        <v>1</v>
      </c>
      <c r="D50" s="53">
        <f>+D49/C49</f>
        <v>0.82257083621285421</v>
      </c>
      <c r="E50" s="53">
        <f>+E49/C49</f>
        <v>0.17742916378714582</v>
      </c>
      <c r="H50" s="70"/>
      <c r="I50" s="70"/>
      <c r="J50" s="70"/>
      <c r="K50" s="70"/>
      <c r="L50" s="70"/>
      <c r="O50" s="83">
        <f>+D50</f>
        <v>0.82257083621285421</v>
      </c>
      <c r="P50" s="83">
        <f>+E50</f>
        <v>0.17742916378714582</v>
      </c>
    </row>
    <row r="51" spans="2:16" s="8" customFormat="1" ht="15" customHeight="1" x14ac:dyDescent="0.2">
      <c r="E51" s="59"/>
      <c r="H51" s="70"/>
      <c r="I51" s="70"/>
      <c r="J51" s="70"/>
      <c r="K51" s="70"/>
      <c r="L51" s="70"/>
      <c r="O51" s="83"/>
      <c r="P51" s="83"/>
    </row>
    <row r="52" spans="2:16" s="8" customFormat="1" ht="15" customHeight="1" x14ac:dyDescent="0.2">
      <c r="E52" s="59"/>
      <c r="H52" s="70"/>
      <c r="I52" s="70"/>
      <c r="J52" s="70"/>
      <c r="K52" s="70"/>
      <c r="L52" s="70"/>
      <c r="O52" s="83"/>
      <c r="P52" s="83"/>
    </row>
    <row r="53" spans="2:16" s="8" customFormat="1" ht="15" customHeight="1" x14ac:dyDescent="0.2">
      <c r="E53" s="59"/>
      <c r="H53" s="70"/>
      <c r="I53" s="70"/>
      <c r="J53" s="70"/>
      <c r="K53" s="70"/>
      <c r="L53" s="70"/>
      <c r="O53" s="83"/>
      <c r="P53" s="83"/>
    </row>
    <row r="54" spans="2:16" s="8" customFormat="1" ht="15" customHeight="1" x14ac:dyDescent="0.2">
      <c r="B54" s="84"/>
      <c r="C54" s="59"/>
      <c r="D54" s="59"/>
      <c r="E54" s="59"/>
      <c r="H54" s="70"/>
      <c r="I54" s="70"/>
      <c r="J54" s="70"/>
      <c r="K54" s="70"/>
      <c r="L54" s="70"/>
    </row>
    <row r="55" spans="2:16" s="8" customFormat="1" ht="8.25" customHeight="1" x14ac:dyDescent="0.2">
      <c r="B55" s="85"/>
      <c r="C55" s="86"/>
      <c r="D55" s="44"/>
      <c r="E55" s="44"/>
      <c r="F55" s="44"/>
      <c r="G55" s="44"/>
      <c r="H55" s="44"/>
      <c r="I55" s="44"/>
      <c r="J55" s="44"/>
      <c r="K55" s="87"/>
      <c r="L55" s="87"/>
    </row>
    <row r="56" spans="2:16" s="8" customFormat="1" ht="15" customHeight="1" x14ac:dyDescent="0.2">
      <c r="B56" s="88"/>
      <c r="C56" s="88"/>
      <c r="D56" s="88"/>
      <c r="E56" s="88"/>
      <c r="F56" s="88"/>
      <c r="G56" s="44"/>
      <c r="H56" s="44"/>
      <c r="I56" s="44"/>
      <c r="J56" s="44"/>
      <c r="K56" s="87"/>
      <c r="L56" s="87"/>
    </row>
    <row r="57" spans="2:16" s="8" customFormat="1" ht="23.25" customHeight="1" x14ac:dyDescent="0.2">
      <c r="B57" s="18" t="s">
        <v>0</v>
      </c>
      <c r="C57" s="18" t="s">
        <v>20</v>
      </c>
      <c r="D57" s="89" t="s">
        <v>25</v>
      </c>
      <c r="E57" s="89" t="s">
        <v>26</v>
      </c>
      <c r="F57" s="89" t="s">
        <v>27</v>
      </c>
      <c r="G57" s="89" t="s">
        <v>28</v>
      </c>
      <c r="H57" s="89" t="s">
        <v>29</v>
      </c>
      <c r="I57" s="89" t="s">
        <v>30</v>
      </c>
      <c r="J57" s="89" t="s">
        <v>31</v>
      </c>
      <c r="K57" s="90" t="s">
        <v>32</v>
      </c>
      <c r="M57" s="70"/>
    </row>
    <row r="58" spans="2:16" s="8" customFormat="1" ht="18.75" customHeight="1" x14ac:dyDescent="0.2">
      <c r="B58" s="18"/>
      <c r="C58" s="18"/>
      <c r="D58" s="91" t="s">
        <v>33</v>
      </c>
      <c r="E58" s="91" t="s">
        <v>34</v>
      </c>
      <c r="F58" s="91" t="s">
        <v>35</v>
      </c>
      <c r="G58" s="91" t="s">
        <v>36</v>
      </c>
      <c r="H58" s="91" t="s">
        <v>37</v>
      </c>
      <c r="I58" s="91" t="s">
        <v>38</v>
      </c>
      <c r="J58" s="91" t="s">
        <v>39</v>
      </c>
      <c r="K58" s="90"/>
      <c r="M58" s="70"/>
    </row>
    <row r="59" spans="2:16" s="8" customFormat="1" ht="19.5" customHeight="1" x14ac:dyDescent="0.2">
      <c r="B59" s="92" t="s">
        <v>8</v>
      </c>
      <c r="C59" s="93">
        <f t="shared" ref="C59:C70" si="4">+SUM(D59:K59)</f>
        <v>11524</v>
      </c>
      <c r="D59" s="94">
        <v>0</v>
      </c>
      <c r="E59" s="95">
        <v>25</v>
      </c>
      <c r="F59" s="95">
        <v>63</v>
      </c>
      <c r="G59" s="95">
        <v>99</v>
      </c>
      <c r="H59" s="95">
        <v>1521</v>
      </c>
      <c r="I59" s="95">
        <v>5504</v>
      </c>
      <c r="J59" s="95">
        <v>604</v>
      </c>
      <c r="K59" s="95">
        <v>3708</v>
      </c>
      <c r="M59" s="96" t="s">
        <v>40</v>
      </c>
      <c r="N59" s="96" t="s">
        <v>30</v>
      </c>
      <c r="O59" s="96" t="s">
        <v>41</v>
      </c>
      <c r="P59" s="96" t="s">
        <v>32</v>
      </c>
    </row>
    <row r="60" spans="2:16" s="8" customFormat="1" ht="19.5" customHeight="1" x14ac:dyDescent="0.2">
      <c r="B60" s="34" t="s">
        <v>9</v>
      </c>
      <c r="C60" s="97">
        <f t="shared" si="4"/>
        <v>11337</v>
      </c>
      <c r="D60" s="98">
        <v>0</v>
      </c>
      <c r="E60" s="36">
        <v>25</v>
      </c>
      <c r="F60" s="36">
        <v>54</v>
      </c>
      <c r="G60" s="36">
        <v>109</v>
      </c>
      <c r="H60" s="36">
        <v>1386</v>
      </c>
      <c r="I60" s="36">
        <v>5455</v>
      </c>
      <c r="J60" s="36">
        <v>694</v>
      </c>
      <c r="K60" s="36">
        <v>3614</v>
      </c>
      <c r="M60" s="99">
        <f>D71+E71+F71+G71</f>
        <v>1165</v>
      </c>
      <c r="N60" s="99">
        <f>H71+I71</f>
        <v>43021</v>
      </c>
      <c r="O60" s="99">
        <f>J71</f>
        <v>3821</v>
      </c>
      <c r="P60" s="99">
        <f>K71</f>
        <v>24343</v>
      </c>
    </row>
    <row r="61" spans="2:16" s="8" customFormat="1" ht="19.5" customHeight="1" x14ac:dyDescent="0.2">
      <c r="B61" s="34" t="s">
        <v>10</v>
      </c>
      <c r="C61" s="97">
        <f t="shared" si="4"/>
        <v>12513</v>
      </c>
      <c r="D61" s="98">
        <v>0</v>
      </c>
      <c r="E61" s="36">
        <v>19</v>
      </c>
      <c r="F61" s="36">
        <v>67</v>
      </c>
      <c r="G61" s="36">
        <v>109</v>
      </c>
      <c r="H61" s="36">
        <v>1413</v>
      </c>
      <c r="I61" s="36">
        <v>6144</v>
      </c>
      <c r="J61" s="36">
        <v>649</v>
      </c>
      <c r="K61" s="36">
        <v>4112</v>
      </c>
      <c r="M61" s="87"/>
    </row>
    <row r="62" spans="2:16" s="8" customFormat="1" ht="19.5" customHeight="1" x14ac:dyDescent="0.2">
      <c r="B62" s="34" t="s">
        <v>11</v>
      </c>
      <c r="C62" s="97">
        <f t="shared" si="4"/>
        <v>13058</v>
      </c>
      <c r="D62" s="98">
        <v>0</v>
      </c>
      <c r="E62" s="36">
        <v>19</v>
      </c>
      <c r="F62" s="36">
        <v>62</v>
      </c>
      <c r="G62" s="36">
        <v>116</v>
      </c>
      <c r="H62" s="36">
        <v>1503</v>
      </c>
      <c r="I62" s="36">
        <v>6147</v>
      </c>
      <c r="J62" s="36">
        <v>677</v>
      </c>
      <c r="K62" s="36">
        <v>4534</v>
      </c>
      <c r="M62" s="87"/>
    </row>
    <row r="63" spans="2:16" s="8" customFormat="1" ht="19.5" customHeight="1" x14ac:dyDescent="0.2">
      <c r="B63" s="34" t="s">
        <v>12</v>
      </c>
      <c r="C63" s="97">
        <f t="shared" si="4"/>
        <v>12025</v>
      </c>
      <c r="D63" s="98">
        <v>0</v>
      </c>
      <c r="E63" s="36">
        <v>36</v>
      </c>
      <c r="F63" s="36">
        <v>52</v>
      </c>
      <c r="G63" s="36">
        <v>109</v>
      </c>
      <c r="H63" s="36">
        <v>1378</v>
      </c>
      <c r="I63" s="36">
        <v>5580</v>
      </c>
      <c r="J63" s="36">
        <v>650</v>
      </c>
      <c r="K63" s="36">
        <v>4220</v>
      </c>
      <c r="M63" s="87"/>
    </row>
    <row r="64" spans="2:16" s="8" customFormat="1" ht="19.5" customHeight="1" thickBot="1" x14ac:dyDescent="0.25">
      <c r="B64" s="34" t="s">
        <v>13</v>
      </c>
      <c r="C64" s="97">
        <f t="shared" si="4"/>
        <v>11893</v>
      </c>
      <c r="D64" s="98">
        <v>0</v>
      </c>
      <c r="E64" s="36">
        <v>35</v>
      </c>
      <c r="F64" s="36">
        <v>51</v>
      </c>
      <c r="G64" s="36">
        <v>115</v>
      </c>
      <c r="H64" s="36">
        <v>1331</v>
      </c>
      <c r="I64" s="36">
        <v>5659</v>
      </c>
      <c r="J64" s="36">
        <v>547</v>
      </c>
      <c r="K64" s="36">
        <v>4155</v>
      </c>
      <c r="M64" s="87"/>
    </row>
    <row r="65" spans="2:16" s="8" customFormat="1" ht="19.5" hidden="1" customHeight="1" x14ac:dyDescent="0.2">
      <c r="B65" s="34" t="s">
        <v>14</v>
      </c>
      <c r="C65" s="97">
        <f t="shared" si="4"/>
        <v>0</v>
      </c>
      <c r="D65" s="98"/>
      <c r="E65" s="36"/>
      <c r="F65" s="36"/>
      <c r="G65" s="36"/>
      <c r="H65" s="36"/>
      <c r="I65" s="36"/>
      <c r="J65" s="36"/>
      <c r="K65" s="36"/>
      <c r="M65" s="87"/>
    </row>
    <row r="66" spans="2:16" s="8" customFormat="1" ht="19.5" hidden="1" customHeight="1" x14ac:dyDescent="0.2">
      <c r="B66" s="34" t="s">
        <v>15</v>
      </c>
      <c r="C66" s="97">
        <f t="shared" si="4"/>
        <v>0</v>
      </c>
      <c r="D66" s="98"/>
      <c r="E66" s="36"/>
      <c r="F66" s="36"/>
      <c r="G66" s="36"/>
      <c r="H66" s="36"/>
      <c r="I66" s="36"/>
      <c r="J66" s="36"/>
      <c r="K66" s="36"/>
      <c r="M66" s="87"/>
    </row>
    <row r="67" spans="2:16" s="8" customFormat="1" ht="19.5" hidden="1" customHeight="1" x14ac:dyDescent="0.2">
      <c r="B67" s="34" t="s">
        <v>16</v>
      </c>
      <c r="C67" s="97">
        <f t="shared" si="4"/>
        <v>0</v>
      </c>
      <c r="D67" s="98"/>
      <c r="E67" s="36"/>
      <c r="F67" s="36"/>
      <c r="G67" s="36"/>
      <c r="H67" s="36"/>
      <c r="I67" s="36"/>
      <c r="J67" s="36"/>
      <c r="K67" s="36"/>
      <c r="M67" s="87"/>
    </row>
    <row r="68" spans="2:16" s="8" customFormat="1" ht="19.5" hidden="1" customHeight="1" x14ac:dyDescent="0.2">
      <c r="B68" s="34" t="s">
        <v>17</v>
      </c>
      <c r="C68" s="97">
        <f t="shared" si="4"/>
        <v>0</v>
      </c>
      <c r="D68" s="98"/>
      <c r="E68" s="36"/>
      <c r="F68" s="36"/>
      <c r="G68" s="36"/>
      <c r="H68" s="36"/>
      <c r="I68" s="36"/>
      <c r="J68" s="36"/>
      <c r="K68" s="36"/>
      <c r="M68" s="87"/>
    </row>
    <row r="69" spans="2:16" s="8" customFormat="1" ht="19.5" hidden="1" customHeight="1" x14ac:dyDescent="0.2">
      <c r="B69" s="34" t="s">
        <v>18</v>
      </c>
      <c r="C69" s="97">
        <f t="shared" si="4"/>
        <v>0</v>
      </c>
      <c r="D69" s="98"/>
      <c r="E69" s="36"/>
      <c r="F69" s="36"/>
      <c r="G69" s="36"/>
      <c r="H69" s="36"/>
      <c r="I69" s="36"/>
      <c r="J69" s="36"/>
      <c r="K69" s="36"/>
      <c r="M69" s="87"/>
    </row>
    <row r="70" spans="2:16" s="8" customFormat="1" ht="19.5" hidden="1" customHeight="1" thickBot="1" x14ac:dyDescent="0.25">
      <c r="B70" s="34" t="s">
        <v>19</v>
      </c>
      <c r="C70" s="97">
        <f t="shared" si="4"/>
        <v>0</v>
      </c>
      <c r="D70" s="98"/>
      <c r="E70" s="36"/>
      <c r="F70" s="36"/>
      <c r="G70" s="36"/>
      <c r="H70" s="36"/>
      <c r="I70" s="36"/>
      <c r="J70" s="36"/>
      <c r="K70" s="36"/>
      <c r="M70" s="87"/>
    </row>
    <row r="71" spans="2:16" s="8" customFormat="1" ht="19.5" customHeight="1" x14ac:dyDescent="0.2">
      <c r="B71" s="46" t="s">
        <v>20</v>
      </c>
      <c r="C71" s="47">
        <f>+SUM(C59:C70)</f>
        <v>72350</v>
      </c>
      <c r="D71" s="47">
        <f>+SUM(D59:D70)</f>
        <v>0</v>
      </c>
      <c r="E71" s="47">
        <f t="shared" ref="E71:K71" si="5">+SUM(E59:E70)</f>
        <v>159</v>
      </c>
      <c r="F71" s="47">
        <f>+SUM(F59:F70)</f>
        <v>349</v>
      </c>
      <c r="G71" s="47">
        <f t="shared" si="5"/>
        <v>657</v>
      </c>
      <c r="H71" s="47">
        <f t="shared" si="5"/>
        <v>8532</v>
      </c>
      <c r="I71" s="47">
        <f>+SUM(I59:I70)</f>
        <v>34489</v>
      </c>
      <c r="J71" s="47">
        <f t="shared" si="5"/>
        <v>3821</v>
      </c>
      <c r="K71" s="47">
        <f t="shared" si="5"/>
        <v>24343</v>
      </c>
      <c r="M71" s="100"/>
      <c r="O71" s="101"/>
      <c r="P71" s="102"/>
    </row>
    <row r="72" spans="2:16" s="8" customFormat="1" ht="19.5" customHeight="1" x14ac:dyDescent="0.2">
      <c r="B72" s="52" t="s">
        <v>22</v>
      </c>
      <c r="C72" s="103">
        <f t="shared" ref="C72:K72" si="6">+C71/$C$71</f>
        <v>1</v>
      </c>
      <c r="D72" s="53">
        <f t="shared" si="6"/>
        <v>0</v>
      </c>
      <c r="E72" s="53">
        <f t="shared" si="6"/>
        <v>2.1976503109882514E-3</v>
      </c>
      <c r="F72" s="53">
        <f t="shared" si="6"/>
        <v>4.8237733241188662E-3</v>
      </c>
      <c r="G72" s="53">
        <f t="shared" si="6"/>
        <v>9.0808569454042844E-3</v>
      </c>
      <c r="H72" s="53">
        <f t="shared" si="6"/>
        <v>0.11792674498963372</v>
      </c>
      <c r="I72" s="53">
        <f t="shared" si="6"/>
        <v>0.47669661368348309</v>
      </c>
      <c r="J72" s="53">
        <f t="shared" si="6"/>
        <v>5.2812715964063582E-2</v>
      </c>
      <c r="K72" s="53">
        <f t="shared" si="6"/>
        <v>0.33646164478230822</v>
      </c>
      <c r="M72" s="63"/>
      <c r="O72" s="101"/>
      <c r="P72" s="102"/>
    </row>
    <row r="73" spans="2:16" s="8" customFormat="1" ht="15" customHeight="1" x14ac:dyDescent="0.2">
      <c r="B73" s="104"/>
      <c r="C73" s="96"/>
      <c r="H73" s="96"/>
      <c r="I73" s="96"/>
      <c r="J73" s="105"/>
      <c r="K73" s="105"/>
      <c r="L73" s="106"/>
    </row>
    <row r="74" spans="2:16" s="8" customFormat="1" ht="15" customHeight="1" x14ac:dyDescent="0.2">
      <c r="B74" s="104"/>
      <c r="C74" s="96"/>
      <c r="H74" s="99"/>
      <c r="I74" s="99"/>
      <c r="J74" s="107"/>
      <c r="K74" s="107"/>
      <c r="L74" s="106"/>
    </row>
    <row r="75" spans="2:16" s="8" customFormat="1" ht="15" customHeight="1" x14ac:dyDescent="0.2">
      <c r="B75" s="104"/>
      <c r="C75" s="105"/>
      <c r="D75" s="107"/>
      <c r="E75" s="107"/>
      <c r="F75" s="107"/>
      <c r="G75" s="107"/>
      <c r="H75" s="107"/>
      <c r="I75" s="107"/>
      <c r="J75" s="107"/>
      <c r="K75" s="107"/>
      <c r="L75" s="106"/>
      <c r="M75" s="63"/>
      <c r="N75" s="106"/>
      <c r="O75" s="101"/>
      <c r="P75" s="102"/>
    </row>
    <row r="76" spans="2:16" s="8" customFormat="1" ht="15" customHeight="1" x14ac:dyDescent="0.2">
      <c r="B76" s="60"/>
      <c r="C76" s="105"/>
      <c r="D76" s="107"/>
      <c r="E76" s="107"/>
      <c r="F76" s="107"/>
      <c r="G76" s="107"/>
      <c r="H76" s="107"/>
      <c r="I76" s="107"/>
      <c r="J76" s="107"/>
      <c r="K76" s="107"/>
      <c r="L76" s="106"/>
      <c r="M76" s="63"/>
      <c r="N76" s="106"/>
      <c r="O76" s="101"/>
      <c r="P76" s="102"/>
    </row>
    <row r="77" spans="2:16" s="8" customFormat="1" ht="15" customHeight="1" x14ac:dyDescent="0.2">
      <c r="B77" s="60"/>
      <c r="C77" s="63"/>
      <c r="D77" s="63"/>
      <c r="E77" s="63"/>
      <c r="F77" s="63"/>
      <c r="G77" s="63"/>
      <c r="H77" s="63"/>
      <c r="I77" s="63"/>
      <c r="J77" s="63"/>
      <c r="K77" s="63"/>
      <c r="M77" s="63"/>
      <c r="O77" s="101"/>
      <c r="P77" s="102"/>
    </row>
    <row r="78" spans="2:16" s="8" customFormat="1" ht="26.25" customHeight="1" x14ac:dyDescent="0.2">
      <c r="C78" s="108"/>
      <c r="D78" s="108"/>
      <c r="E78" s="108"/>
      <c r="F78" s="108"/>
      <c r="N78" s="101"/>
      <c r="O78" s="102"/>
      <c r="P78" s="109"/>
    </row>
    <row r="79" spans="2:16" s="8" customFormat="1" ht="24" customHeight="1" x14ac:dyDescent="0.2">
      <c r="B79" s="69" t="s">
        <v>42</v>
      </c>
      <c r="C79" s="69"/>
      <c r="D79" s="69" t="s">
        <v>20</v>
      </c>
      <c r="E79" s="69" t="s">
        <v>22</v>
      </c>
      <c r="F79" s="88"/>
      <c r="N79" s="101"/>
      <c r="O79" s="102"/>
      <c r="P79" s="109"/>
    </row>
    <row r="80" spans="2:16" s="8" customFormat="1" ht="15" customHeight="1" x14ac:dyDescent="0.2">
      <c r="B80" s="110" t="s">
        <v>43</v>
      </c>
      <c r="C80" s="111"/>
      <c r="D80" s="112">
        <v>30798</v>
      </c>
      <c r="E80" s="113">
        <f t="shared" ref="E80:E85" si="7">+D80/$D$86</f>
        <v>0.42568071872840357</v>
      </c>
      <c r="O80" s="102"/>
      <c r="P80" s="109"/>
    </row>
    <row r="81" spans="2:16" s="8" customFormat="1" ht="15" customHeight="1" x14ac:dyDescent="0.25">
      <c r="B81" s="114" t="s">
        <v>44</v>
      </c>
      <c r="C81" s="115"/>
      <c r="D81" s="116">
        <v>14621</v>
      </c>
      <c r="E81" s="117">
        <f t="shared" si="7"/>
        <v>0.20208707671043538</v>
      </c>
      <c r="F81"/>
      <c r="G81" s="118"/>
      <c r="N81" s="101"/>
      <c r="O81" s="119"/>
      <c r="P81" s="109"/>
    </row>
    <row r="82" spans="2:16" s="8" customFormat="1" ht="15" customHeight="1" x14ac:dyDescent="0.25">
      <c r="B82" s="114" t="s">
        <v>45</v>
      </c>
      <c r="C82" s="115"/>
      <c r="D82" s="116">
        <v>11021</v>
      </c>
      <c r="E82" s="117">
        <f t="shared" si="7"/>
        <v>0.15232895646164479</v>
      </c>
      <c r="F82"/>
      <c r="G82" s="118"/>
      <c r="N82" s="101"/>
      <c r="O82" s="119"/>
      <c r="P82" s="109"/>
    </row>
    <row r="83" spans="2:16" s="8" customFormat="1" ht="15" customHeight="1" x14ac:dyDescent="0.25">
      <c r="B83" s="114" t="s">
        <v>46</v>
      </c>
      <c r="C83" s="115"/>
      <c r="D83" s="116">
        <v>9441</v>
      </c>
      <c r="E83" s="117">
        <f t="shared" si="7"/>
        <v>0.13049067035245335</v>
      </c>
      <c r="F83"/>
      <c r="G83" s="118"/>
      <c r="N83" s="101"/>
      <c r="O83" s="119"/>
      <c r="P83" s="109"/>
    </row>
    <row r="84" spans="2:16" s="8" customFormat="1" ht="15" customHeight="1" x14ac:dyDescent="0.25">
      <c r="B84" s="114" t="s">
        <v>47</v>
      </c>
      <c r="C84" s="115"/>
      <c r="D84" s="116">
        <v>6324</v>
      </c>
      <c r="E84" s="117">
        <f t="shared" si="7"/>
        <v>8.7408431237042158E-2</v>
      </c>
      <c r="F84"/>
      <c r="G84" s="118"/>
      <c r="N84" s="101"/>
      <c r="O84" s="119"/>
      <c r="P84" s="109"/>
    </row>
    <row r="85" spans="2:16" s="8" customFormat="1" ht="15" customHeight="1" thickBot="1" x14ac:dyDescent="0.3">
      <c r="B85" s="120" t="s">
        <v>48</v>
      </c>
      <c r="C85" s="121"/>
      <c r="D85" s="122">
        <v>145</v>
      </c>
      <c r="E85" s="123">
        <f t="shared" si="7"/>
        <v>2.0041465100207327E-3</v>
      </c>
      <c r="F85"/>
      <c r="G85" s="118"/>
      <c r="N85" s="101"/>
      <c r="O85" s="119"/>
      <c r="P85" s="124"/>
    </row>
    <row r="86" spans="2:16" s="8" customFormat="1" ht="15" customHeight="1" x14ac:dyDescent="0.25">
      <c r="B86" s="125" t="s">
        <v>20</v>
      </c>
      <c r="C86" s="125"/>
      <c r="D86" s="126">
        <f>+SUM(D80:D85)</f>
        <v>72350</v>
      </c>
      <c r="E86" s="127">
        <v>1</v>
      </c>
      <c r="F86" s="128"/>
      <c r="G86" s="118"/>
      <c r="N86" s="101"/>
      <c r="O86" s="119"/>
    </row>
    <row r="87" spans="2:16" s="129" customFormat="1" ht="4.5" customHeight="1" x14ac:dyDescent="0.2">
      <c r="C87" s="130"/>
      <c r="D87" s="130"/>
      <c r="E87" s="130"/>
      <c r="F87" s="130"/>
    </row>
    <row r="88" spans="2:16" s="129" customFormat="1" ht="15.75" customHeight="1" x14ac:dyDescent="0.2">
      <c r="C88" s="130"/>
      <c r="D88" s="130"/>
      <c r="E88" s="130"/>
      <c r="F88" s="130"/>
    </row>
    <row r="89" spans="2:16" s="8" customFormat="1" ht="18" customHeight="1" x14ac:dyDescent="0.25">
      <c r="B89" s="131"/>
      <c r="C89" s="132"/>
      <c r="D89" s="132"/>
      <c r="E89" s="132"/>
      <c r="F89" s="132"/>
      <c r="G89" s="132"/>
      <c r="H89" s="132"/>
      <c r="I89" s="132"/>
      <c r="J89" s="132"/>
      <c r="K89" s="133"/>
      <c r="L89" s="133"/>
      <c r="M89" s="133"/>
      <c r="N89" s="133"/>
      <c r="O89" s="133"/>
      <c r="P89" s="133"/>
    </row>
    <row r="90" spans="2:16" s="8" customFormat="1" ht="8.25" customHeight="1" x14ac:dyDescent="0.2">
      <c r="B90" s="12"/>
      <c r="C90" s="66"/>
      <c r="D90" s="66"/>
      <c r="E90" s="66"/>
      <c r="F90" s="66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2:16" s="8" customFormat="1" ht="15.75" customHeight="1" x14ac:dyDescent="0.2">
      <c r="B91" s="12"/>
      <c r="C91" s="66"/>
      <c r="D91" s="66"/>
      <c r="E91" s="66"/>
      <c r="F91" s="66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2:16" s="8" customFormat="1" ht="33.75" customHeight="1" x14ac:dyDescent="0.2">
      <c r="B92" s="67"/>
      <c r="C92" s="67"/>
      <c r="D92" s="67"/>
      <c r="E92" s="67"/>
      <c r="F92" s="67"/>
      <c r="G92" s="17"/>
      <c r="H92" s="17"/>
      <c r="I92" s="68"/>
      <c r="J92" s="68"/>
    </row>
    <row r="93" spans="2:16" s="8" customFormat="1" ht="15" customHeight="1" x14ac:dyDescent="0.2">
      <c r="B93" s="69" t="s">
        <v>0</v>
      </c>
      <c r="C93" s="69" t="s">
        <v>20</v>
      </c>
      <c r="D93" s="69" t="s">
        <v>23</v>
      </c>
      <c r="E93" s="69" t="s">
        <v>24</v>
      </c>
      <c r="G93" s="70"/>
      <c r="H93" s="70"/>
    </row>
    <row r="94" spans="2:16" s="8" customFormat="1" ht="17.25" customHeight="1" x14ac:dyDescent="0.2">
      <c r="B94" s="92" t="s">
        <v>8</v>
      </c>
      <c r="C94" s="93">
        <f t="shared" ref="C94:C105" si="8">+D94+E94</f>
        <v>11524</v>
      </c>
      <c r="D94" s="94">
        <v>8567</v>
      </c>
      <c r="E94" s="95">
        <v>2957</v>
      </c>
      <c r="G94" s="87"/>
      <c r="H94" s="64"/>
    </row>
    <row r="95" spans="2:16" s="8" customFormat="1" ht="17.25" customHeight="1" x14ac:dyDescent="0.2">
      <c r="B95" s="34" t="s">
        <v>9</v>
      </c>
      <c r="C95" s="93">
        <f t="shared" si="8"/>
        <v>11337</v>
      </c>
      <c r="D95" s="98">
        <v>8417</v>
      </c>
      <c r="E95" s="36">
        <v>2920</v>
      </c>
      <c r="G95" s="87"/>
      <c r="H95" s="64"/>
    </row>
    <row r="96" spans="2:16" s="8" customFormat="1" ht="17.25" customHeight="1" x14ac:dyDescent="0.2">
      <c r="B96" s="92" t="s">
        <v>10</v>
      </c>
      <c r="C96" s="93">
        <f t="shared" si="8"/>
        <v>12513</v>
      </c>
      <c r="D96" s="98">
        <v>9117</v>
      </c>
      <c r="E96" s="36">
        <v>3396</v>
      </c>
      <c r="G96" s="87"/>
      <c r="H96" s="64"/>
    </row>
    <row r="97" spans="2:16" s="8" customFormat="1" ht="17.25" customHeight="1" x14ac:dyDescent="0.2">
      <c r="B97" s="34" t="s">
        <v>11</v>
      </c>
      <c r="C97" s="93">
        <f t="shared" si="8"/>
        <v>13058</v>
      </c>
      <c r="D97" s="98">
        <v>9537</v>
      </c>
      <c r="E97" s="36">
        <v>3521</v>
      </c>
      <c r="G97" s="87"/>
      <c r="H97" s="64"/>
    </row>
    <row r="98" spans="2:16" s="8" customFormat="1" ht="17.25" customHeight="1" x14ac:dyDescent="0.2">
      <c r="B98" s="92" t="s">
        <v>12</v>
      </c>
      <c r="C98" s="93">
        <f t="shared" si="8"/>
        <v>12025</v>
      </c>
      <c r="D98" s="98">
        <v>8801</v>
      </c>
      <c r="E98" s="36">
        <v>3224</v>
      </c>
      <c r="G98" s="87"/>
      <c r="H98" s="64"/>
    </row>
    <row r="99" spans="2:16" s="8" customFormat="1" ht="17.25" customHeight="1" thickBot="1" x14ac:dyDescent="0.25">
      <c r="B99" s="34" t="s">
        <v>13</v>
      </c>
      <c r="C99" s="93">
        <f t="shared" si="8"/>
        <v>11893</v>
      </c>
      <c r="D99" s="98">
        <v>8538</v>
      </c>
      <c r="E99" s="36">
        <v>3355</v>
      </c>
      <c r="G99" s="87"/>
      <c r="H99" s="64"/>
    </row>
    <row r="100" spans="2:16" s="8" customFormat="1" ht="17.25" hidden="1" customHeight="1" x14ac:dyDescent="0.2">
      <c r="B100" s="92" t="s">
        <v>14</v>
      </c>
      <c r="C100" s="93">
        <f t="shared" si="8"/>
        <v>0</v>
      </c>
      <c r="D100" s="98"/>
      <c r="E100" s="36"/>
      <c r="G100" s="87"/>
      <c r="H100" s="64"/>
    </row>
    <row r="101" spans="2:16" s="8" customFormat="1" ht="17.25" hidden="1" customHeight="1" x14ac:dyDescent="0.2">
      <c r="B101" s="34" t="s">
        <v>15</v>
      </c>
      <c r="C101" s="93">
        <f t="shared" si="8"/>
        <v>0</v>
      </c>
      <c r="D101" s="98"/>
      <c r="E101" s="36"/>
      <c r="G101" s="87"/>
      <c r="H101" s="64"/>
    </row>
    <row r="102" spans="2:16" s="8" customFormat="1" ht="17.25" hidden="1" customHeight="1" x14ac:dyDescent="0.2">
      <c r="B102" s="92" t="s">
        <v>16</v>
      </c>
      <c r="C102" s="93">
        <f t="shared" si="8"/>
        <v>0</v>
      </c>
      <c r="D102" s="98"/>
      <c r="E102" s="36"/>
      <c r="G102" s="87"/>
      <c r="H102" s="64"/>
    </row>
    <row r="103" spans="2:16" s="8" customFormat="1" ht="17.25" hidden="1" customHeight="1" x14ac:dyDescent="0.2">
      <c r="B103" s="92" t="s">
        <v>17</v>
      </c>
      <c r="C103" s="93">
        <f t="shared" si="8"/>
        <v>0</v>
      </c>
      <c r="D103" s="98"/>
      <c r="E103" s="36"/>
      <c r="G103" s="87"/>
      <c r="H103" s="64"/>
    </row>
    <row r="104" spans="2:16" s="8" customFormat="1" ht="17.25" hidden="1" customHeight="1" x14ac:dyDescent="0.2">
      <c r="B104" s="92" t="s">
        <v>18</v>
      </c>
      <c r="C104" s="93">
        <f t="shared" si="8"/>
        <v>0</v>
      </c>
      <c r="D104" s="98"/>
      <c r="E104" s="36"/>
      <c r="G104" s="87"/>
      <c r="H104" s="64"/>
    </row>
    <row r="105" spans="2:16" s="8" customFormat="1" ht="17.25" hidden="1" customHeight="1" thickBot="1" x14ac:dyDescent="0.25">
      <c r="B105" s="92" t="s">
        <v>19</v>
      </c>
      <c r="C105" s="93">
        <f t="shared" si="8"/>
        <v>0</v>
      </c>
      <c r="D105" s="98"/>
      <c r="E105" s="36"/>
      <c r="G105" s="87"/>
      <c r="H105" s="64"/>
    </row>
    <row r="106" spans="2:16" s="8" customFormat="1" ht="17.25" customHeight="1" x14ac:dyDescent="0.2">
      <c r="B106" s="78" t="s">
        <v>20</v>
      </c>
      <c r="C106" s="79">
        <f>+SUM(C94:C105)</f>
        <v>72350</v>
      </c>
      <c r="D106" s="79">
        <f t="shared" ref="D106:E106" si="9">+SUM(D94:D105)</f>
        <v>52977</v>
      </c>
      <c r="E106" s="79">
        <f t="shared" si="9"/>
        <v>19373</v>
      </c>
      <c r="G106" s="134"/>
      <c r="H106" s="80"/>
      <c r="I106" s="80"/>
      <c r="J106" s="80"/>
      <c r="K106" s="80"/>
      <c r="L106" s="80"/>
    </row>
    <row r="107" spans="2:16" s="8" customFormat="1" ht="17.25" customHeight="1" x14ac:dyDescent="0.2">
      <c r="B107" s="52" t="s">
        <v>22</v>
      </c>
      <c r="C107" s="103">
        <v>1</v>
      </c>
      <c r="D107" s="53">
        <f>+D106/C106</f>
        <v>0.732232204561161</v>
      </c>
      <c r="E107" s="53">
        <f>+E106/C106</f>
        <v>0.267767795438839</v>
      </c>
      <c r="G107" s="70"/>
      <c r="H107" s="70"/>
      <c r="I107" s="70"/>
      <c r="J107" s="70"/>
      <c r="K107" s="70"/>
      <c r="L107" s="70"/>
      <c r="O107" s="81" t="s">
        <v>23</v>
      </c>
      <c r="P107" s="81" t="s">
        <v>24</v>
      </c>
    </row>
    <row r="108" spans="2:16" s="8" customFormat="1" ht="15" customHeight="1" x14ac:dyDescent="0.2">
      <c r="B108" s="135"/>
      <c r="C108" s="135"/>
      <c r="D108" s="135"/>
      <c r="E108" s="135"/>
      <c r="G108" s="70"/>
      <c r="H108" s="70"/>
      <c r="I108" s="70"/>
      <c r="J108" s="70"/>
      <c r="K108" s="70"/>
      <c r="L108" s="70"/>
      <c r="O108" s="83">
        <f>+D107</f>
        <v>0.732232204561161</v>
      </c>
      <c r="P108" s="83">
        <f>+E107</f>
        <v>0.267767795438839</v>
      </c>
    </row>
    <row r="109" spans="2:16" s="8" customFormat="1" ht="15" customHeight="1" x14ac:dyDescent="0.2">
      <c r="B109" s="135"/>
      <c r="C109" s="135"/>
      <c r="D109" s="135"/>
      <c r="E109" s="135"/>
      <c r="G109" s="70"/>
      <c r="H109" s="70"/>
      <c r="I109" s="70"/>
      <c r="J109" s="70"/>
      <c r="K109" s="70"/>
      <c r="L109" s="70"/>
      <c r="O109" s="81"/>
      <c r="P109" s="81"/>
    </row>
    <row r="110" spans="2:16" s="8" customFormat="1" ht="15" customHeight="1" x14ac:dyDescent="0.2">
      <c r="B110" s="135"/>
      <c r="C110" s="135"/>
      <c r="D110" s="135"/>
      <c r="E110" s="135"/>
      <c r="G110" s="70"/>
      <c r="H110" s="70"/>
      <c r="I110" s="70"/>
      <c r="J110" s="70"/>
      <c r="K110" s="70"/>
      <c r="L110" s="70"/>
      <c r="O110" s="81"/>
      <c r="P110" s="81"/>
    </row>
    <row r="111" spans="2:16" s="8" customFormat="1" ht="26.25" customHeight="1" x14ac:dyDescent="0.2">
      <c r="B111" s="85"/>
      <c r="C111" s="44"/>
      <c r="D111" s="44"/>
      <c r="E111" s="44"/>
      <c r="F111" s="44"/>
      <c r="G111" s="44"/>
      <c r="H111" s="44"/>
      <c r="I111" s="44"/>
      <c r="J111" s="44"/>
      <c r="K111" s="87"/>
      <c r="L111" s="87"/>
    </row>
    <row r="112" spans="2:16" s="8" customFormat="1" ht="15" customHeight="1" x14ac:dyDescent="0.2">
      <c r="B112" s="88"/>
      <c r="C112" s="88"/>
      <c r="D112" s="88"/>
      <c r="E112" s="88"/>
      <c r="F112" s="88"/>
      <c r="G112" s="44"/>
      <c r="H112" s="44"/>
      <c r="I112" s="44"/>
      <c r="J112" s="44"/>
      <c r="K112" s="87"/>
      <c r="L112" s="87"/>
    </row>
    <row r="113" spans="2:16" s="8" customFormat="1" ht="24" customHeight="1" x14ac:dyDescent="0.2">
      <c r="B113" s="18" t="s">
        <v>0</v>
      </c>
      <c r="C113" s="18" t="s">
        <v>20</v>
      </c>
      <c r="D113" s="69" t="s">
        <v>25</v>
      </c>
      <c r="E113" s="69" t="s">
        <v>26</v>
      </c>
      <c r="F113" s="69" t="s">
        <v>27</v>
      </c>
      <c r="G113" s="69" t="s">
        <v>28</v>
      </c>
      <c r="H113" s="69" t="s">
        <v>29</v>
      </c>
      <c r="I113" s="69" t="s">
        <v>30</v>
      </c>
      <c r="J113" s="69" t="s">
        <v>31</v>
      </c>
      <c r="K113" s="18" t="s">
        <v>32</v>
      </c>
      <c r="L113" s="70"/>
    </row>
    <row r="114" spans="2:16" s="8" customFormat="1" ht="12" customHeight="1" x14ac:dyDescent="0.2">
      <c r="B114" s="18"/>
      <c r="C114" s="18"/>
      <c r="D114" s="91" t="s">
        <v>33</v>
      </c>
      <c r="E114" s="91" t="s">
        <v>34</v>
      </c>
      <c r="F114" s="91" t="s">
        <v>35</v>
      </c>
      <c r="G114" s="91" t="s">
        <v>36</v>
      </c>
      <c r="H114" s="91" t="s">
        <v>37</v>
      </c>
      <c r="I114" s="91" t="s">
        <v>38</v>
      </c>
      <c r="J114" s="91" t="s">
        <v>39</v>
      </c>
      <c r="K114" s="18"/>
      <c r="L114" s="70"/>
    </row>
    <row r="115" spans="2:16" s="8" customFormat="1" ht="18" customHeight="1" x14ac:dyDescent="0.2">
      <c r="B115" s="92" t="s">
        <v>8</v>
      </c>
      <c r="C115" s="93">
        <f t="shared" ref="C115:C126" si="10">SUM(D115:K115)</f>
        <v>11524</v>
      </c>
      <c r="D115" s="94">
        <v>1060</v>
      </c>
      <c r="E115" s="95">
        <v>1446</v>
      </c>
      <c r="F115" s="95">
        <v>742</v>
      </c>
      <c r="G115" s="95">
        <v>629</v>
      </c>
      <c r="H115" s="95">
        <v>1627</v>
      </c>
      <c r="I115" s="95">
        <v>3792</v>
      </c>
      <c r="J115" s="95">
        <v>987</v>
      </c>
      <c r="K115" s="95">
        <v>1241</v>
      </c>
      <c r="L115" s="87"/>
      <c r="M115" s="96" t="s">
        <v>49</v>
      </c>
      <c r="N115" s="96" t="s">
        <v>30</v>
      </c>
      <c r="O115" s="96" t="s">
        <v>41</v>
      </c>
      <c r="P115" s="96" t="s">
        <v>32</v>
      </c>
    </row>
    <row r="116" spans="2:16" s="8" customFormat="1" ht="18" customHeight="1" x14ac:dyDescent="0.2">
      <c r="B116" s="92" t="s">
        <v>9</v>
      </c>
      <c r="C116" s="93">
        <f t="shared" si="10"/>
        <v>11337</v>
      </c>
      <c r="D116" s="94">
        <v>1106</v>
      </c>
      <c r="E116" s="95">
        <v>1540</v>
      </c>
      <c r="F116" s="95">
        <v>778</v>
      </c>
      <c r="G116" s="95">
        <v>606</v>
      </c>
      <c r="H116" s="95">
        <v>1432</v>
      </c>
      <c r="I116" s="95">
        <v>3710</v>
      </c>
      <c r="J116" s="95">
        <v>1041</v>
      </c>
      <c r="K116" s="95">
        <v>1124</v>
      </c>
      <c r="L116" s="87"/>
      <c r="M116" s="99">
        <f>SUM(D127:G127)</f>
        <v>27343</v>
      </c>
      <c r="N116" s="99">
        <f>H127+I127</f>
        <v>31521</v>
      </c>
      <c r="O116" s="99">
        <f>J127</f>
        <v>6029</v>
      </c>
      <c r="P116" s="99">
        <f>K127</f>
        <v>7457</v>
      </c>
    </row>
    <row r="117" spans="2:16" s="8" customFormat="1" ht="18" customHeight="1" x14ac:dyDescent="0.2">
      <c r="B117" s="92" t="s">
        <v>10</v>
      </c>
      <c r="C117" s="93">
        <f t="shared" si="10"/>
        <v>12513</v>
      </c>
      <c r="D117" s="94">
        <v>1238</v>
      </c>
      <c r="E117" s="95">
        <v>1824</v>
      </c>
      <c r="F117" s="95">
        <v>925</v>
      </c>
      <c r="G117" s="95">
        <v>726</v>
      </c>
      <c r="H117" s="95">
        <v>1543</v>
      </c>
      <c r="I117" s="95">
        <v>3975</v>
      </c>
      <c r="J117" s="95">
        <v>1039</v>
      </c>
      <c r="K117" s="95">
        <v>1243</v>
      </c>
      <c r="L117" s="87"/>
    </row>
    <row r="118" spans="2:16" s="8" customFormat="1" ht="18" customHeight="1" x14ac:dyDescent="0.2">
      <c r="B118" s="92" t="s">
        <v>11</v>
      </c>
      <c r="C118" s="93">
        <f t="shared" si="10"/>
        <v>13058</v>
      </c>
      <c r="D118" s="94">
        <v>1393</v>
      </c>
      <c r="E118" s="95">
        <v>2005</v>
      </c>
      <c r="F118" s="95">
        <v>1073</v>
      </c>
      <c r="G118" s="95">
        <v>824</v>
      </c>
      <c r="H118" s="95">
        <v>1568</v>
      </c>
      <c r="I118" s="95">
        <v>3876</v>
      </c>
      <c r="J118" s="95">
        <v>1033</v>
      </c>
      <c r="K118" s="95">
        <v>1286</v>
      </c>
      <c r="L118" s="87"/>
    </row>
    <row r="119" spans="2:16" s="8" customFormat="1" ht="18" customHeight="1" x14ac:dyDescent="0.2">
      <c r="B119" s="92" t="s">
        <v>12</v>
      </c>
      <c r="C119" s="93">
        <f t="shared" si="10"/>
        <v>12025</v>
      </c>
      <c r="D119" s="94">
        <v>1203</v>
      </c>
      <c r="E119" s="95">
        <v>1746</v>
      </c>
      <c r="F119" s="95">
        <v>955</v>
      </c>
      <c r="G119" s="95">
        <v>712</v>
      </c>
      <c r="H119" s="95">
        <v>1453</v>
      </c>
      <c r="I119" s="95">
        <v>3643</v>
      </c>
      <c r="J119" s="95">
        <v>998</v>
      </c>
      <c r="K119" s="95">
        <v>1315</v>
      </c>
      <c r="L119" s="87"/>
    </row>
    <row r="120" spans="2:16" s="8" customFormat="1" ht="18" customHeight="1" thickBot="1" x14ac:dyDescent="0.25">
      <c r="B120" s="92" t="s">
        <v>13</v>
      </c>
      <c r="C120" s="93">
        <f t="shared" si="10"/>
        <v>11893</v>
      </c>
      <c r="D120" s="94">
        <v>1295</v>
      </c>
      <c r="E120" s="95">
        <v>1763</v>
      </c>
      <c r="F120" s="95">
        <v>994</v>
      </c>
      <c r="G120" s="95">
        <v>760</v>
      </c>
      <c r="H120" s="95">
        <v>1346</v>
      </c>
      <c r="I120" s="95">
        <v>3556</v>
      </c>
      <c r="J120" s="95">
        <v>931</v>
      </c>
      <c r="K120" s="95">
        <v>1248</v>
      </c>
      <c r="L120" s="87"/>
    </row>
    <row r="121" spans="2:16" s="8" customFormat="1" ht="18" hidden="1" customHeight="1" x14ac:dyDescent="0.2">
      <c r="B121" s="92" t="s">
        <v>14</v>
      </c>
      <c r="C121" s="93">
        <f t="shared" si="10"/>
        <v>0</v>
      </c>
      <c r="D121" s="94"/>
      <c r="E121" s="95"/>
      <c r="F121" s="95"/>
      <c r="G121" s="95"/>
      <c r="H121" s="95"/>
      <c r="I121" s="95"/>
      <c r="J121" s="95"/>
      <c r="K121" s="95"/>
      <c r="L121" s="87"/>
    </row>
    <row r="122" spans="2:16" s="8" customFormat="1" ht="18" hidden="1" customHeight="1" x14ac:dyDescent="0.2">
      <c r="B122" s="92" t="s">
        <v>15</v>
      </c>
      <c r="C122" s="93">
        <f t="shared" si="10"/>
        <v>0</v>
      </c>
      <c r="D122" s="94"/>
      <c r="E122" s="95"/>
      <c r="F122" s="95"/>
      <c r="G122" s="95"/>
      <c r="H122" s="95"/>
      <c r="I122" s="95"/>
      <c r="J122" s="95"/>
      <c r="K122" s="95"/>
      <c r="L122" s="87"/>
    </row>
    <row r="123" spans="2:16" s="8" customFormat="1" ht="18" hidden="1" customHeight="1" x14ac:dyDescent="0.2">
      <c r="B123" s="92" t="s">
        <v>16</v>
      </c>
      <c r="C123" s="93">
        <f t="shared" si="10"/>
        <v>0</v>
      </c>
      <c r="D123" s="94"/>
      <c r="E123" s="95"/>
      <c r="F123" s="95"/>
      <c r="G123" s="95"/>
      <c r="H123" s="95"/>
      <c r="I123" s="95"/>
      <c r="J123" s="95"/>
      <c r="K123" s="95"/>
      <c r="L123" s="87"/>
    </row>
    <row r="124" spans="2:16" s="8" customFormat="1" ht="18" hidden="1" customHeight="1" x14ac:dyDescent="0.2">
      <c r="B124" s="92" t="s">
        <v>17</v>
      </c>
      <c r="C124" s="93">
        <f t="shared" si="10"/>
        <v>0</v>
      </c>
      <c r="D124" s="94"/>
      <c r="E124" s="95"/>
      <c r="F124" s="95"/>
      <c r="G124" s="95"/>
      <c r="H124" s="95"/>
      <c r="I124" s="95"/>
      <c r="J124" s="95"/>
      <c r="K124" s="95"/>
      <c r="L124" s="87"/>
    </row>
    <row r="125" spans="2:16" s="8" customFormat="1" ht="18" hidden="1" customHeight="1" x14ac:dyDescent="0.2">
      <c r="B125" s="92" t="s">
        <v>18</v>
      </c>
      <c r="C125" s="93">
        <f t="shared" si="10"/>
        <v>0</v>
      </c>
      <c r="D125" s="94"/>
      <c r="E125" s="95"/>
      <c r="F125" s="95"/>
      <c r="G125" s="95"/>
      <c r="H125" s="95"/>
      <c r="I125" s="95"/>
      <c r="J125" s="95"/>
      <c r="K125" s="95"/>
      <c r="L125" s="87"/>
    </row>
    <row r="126" spans="2:16" s="8" customFormat="1" ht="18" hidden="1" customHeight="1" thickBot="1" x14ac:dyDescent="0.25">
      <c r="B126" s="92" t="s">
        <v>19</v>
      </c>
      <c r="C126" s="93">
        <f t="shared" si="10"/>
        <v>0</v>
      </c>
      <c r="D126" s="94"/>
      <c r="E126" s="95"/>
      <c r="F126" s="95"/>
      <c r="G126" s="95"/>
      <c r="H126" s="95"/>
      <c r="I126" s="95"/>
      <c r="J126" s="95"/>
      <c r="K126" s="95"/>
      <c r="L126" s="87"/>
    </row>
    <row r="127" spans="2:16" s="8" customFormat="1" ht="18" customHeight="1" x14ac:dyDescent="0.2">
      <c r="B127" s="78" t="s">
        <v>20</v>
      </c>
      <c r="C127" s="79">
        <f>+SUM(C115:C126)</f>
        <v>72350</v>
      </c>
      <c r="D127" s="79">
        <f t="shared" ref="D127:K127" si="11">+SUM(D115:D126)</f>
        <v>7295</v>
      </c>
      <c r="E127" s="79">
        <f t="shared" si="11"/>
        <v>10324</v>
      </c>
      <c r="F127" s="79">
        <f t="shared" si="11"/>
        <v>5467</v>
      </c>
      <c r="G127" s="79">
        <f t="shared" si="11"/>
        <v>4257</v>
      </c>
      <c r="H127" s="79">
        <f t="shared" si="11"/>
        <v>8969</v>
      </c>
      <c r="I127" s="79">
        <f t="shared" si="11"/>
        <v>22552</v>
      </c>
      <c r="J127" s="79">
        <f t="shared" si="11"/>
        <v>6029</v>
      </c>
      <c r="K127" s="79">
        <f t="shared" si="11"/>
        <v>7457</v>
      </c>
      <c r="L127" s="100"/>
      <c r="N127" s="101"/>
      <c r="O127" s="102"/>
      <c r="P127" s="109"/>
    </row>
    <row r="128" spans="2:16" s="8" customFormat="1" ht="18" customHeight="1" x14ac:dyDescent="0.2">
      <c r="B128" s="52" t="s">
        <v>22</v>
      </c>
      <c r="C128" s="103">
        <f t="shared" ref="C128:K128" si="12">+C127/$C$127</f>
        <v>1</v>
      </c>
      <c r="D128" s="53">
        <f t="shared" si="12"/>
        <v>0.10082930200414651</v>
      </c>
      <c r="E128" s="53">
        <f t="shared" si="12"/>
        <v>0.14269523151347616</v>
      </c>
      <c r="F128" s="53">
        <f t="shared" si="12"/>
        <v>7.5563234277816166E-2</v>
      </c>
      <c r="G128" s="53">
        <f t="shared" si="12"/>
        <v>5.8838977194194883E-2</v>
      </c>
      <c r="H128" s="53">
        <f t="shared" si="12"/>
        <v>0.12396682791983414</v>
      </c>
      <c r="I128" s="53">
        <f t="shared" si="12"/>
        <v>0.31170697995853491</v>
      </c>
      <c r="J128" s="53">
        <f t="shared" si="12"/>
        <v>8.3331029716655153E-2</v>
      </c>
      <c r="K128" s="53">
        <f t="shared" si="12"/>
        <v>0.10306841741534209</v>
      </c>
      <c r="L128" s="63"/>
      <c r="N128" s="101"/>
      <c r="O128" s="102"/>
      <c r="P128" s="109"/>
    </row>
    <row r="129" spans="2:17" s="8" customFormat="1" ht="18" customHeight="1" x14ac:dyDescent="0.2">
      <c r="B129" s="136"/>
      <c r="C129" s="64"/>
      <c r="D129" s="63"/>
      <c r="E129" s="63"/>
      <c r="F129" s="63"/>
      <c r="G129" s="63"/>
      <c r="H129" s="63"/>
      <c r="I129" s="96"/>
      <c r="J129" s="96"/>
      <c r="K129" s="63"/>
      <c r="L129" s="96"/>
      <c r="M129" s="137"/>
      <c r="N129" s="138"/>
      <c r="O129" s="139"/>
      <c r="P129" s="140"/>
    </row>
    <row r="130" spans="2:17" s="8" customFormat="1" ht="15" customHeight="1" x14ac:dyDescent="0.2">
      <c r="B130" s="141"/>
      <c r="C130" s="106"/>
      <c r="H130" s="63"/>
      <c r="I130" s="96"/>
      <c r="J130" s="96"/>
      <c r="L130" s="96"/>
    </row>
    <row r="131" spans="2:17" s="8" customFormat="1" ht="15" customHeight="1" x14ac:dyDescent="0.2">
      <c r="B131" s="141"/>
      <c r="C131" s="106"/>
      <c r="H131" s="142"/>
      <c r="I131" s="99"/>
      <c r="J131" s="99"/>
      <c r="L131" s="99"/>
    </row>
    <row r="132" spans="2:17" s="8" customFormat="1" ht="15" customHeight="1" x14ac:dyDescent="0.2">
      <c r="B132" s="60"/>
      <c r="C132" s="135"/>
      <c r="D132" s="135"/>
      <c r="E132" s="64"/>
      <c r="F132" s="64"/>
      <c r="G132" s="64"/>
      <c r="H132" s="64"/>
      <c r="I132" s="106"/>
      <c r="J132" s="106"/>
      <c r="K132" s="106"/>
      <c r="L132" s="106"/>
      <c r="M132" s="106"/>
      <c r="N132" s="106"/>
      <c r="O132" s="106"/>
      <c r="P132" s="106"/>
    </row>
    <row r="133" spans="2:17" s="8" customFormat="1" ht="21" customHeight="1" x14ac:dyDescent="0.2">
      <c r="B133" s="88"/>
      <c r="C133" s="135"/>
      <c r="D133" s="135"/>
      <c r="E133" s="64"/>
      <c r="F133" s="64"/>
      <c r="G133" s="64"/>
      <c r="H133" s="64"/>
    </row>
    <row r="134" spans="2:17" s="8" customFormat="1" ht="25.5" customHeight="1" x14ac:dyDescent="0.2">
      <c r="B134" s="69" t="s">
        <v>0</v>
      </c>
      <c r="C134" s="69" t="s">
        <v>20</v>
      </c>
      <c r="D134" s="69" t="s">
        <v>50</v>
      </c>
      <c r="E134" s="69" t="s">
        <v>51</v>
      </c>
      <c r="F134" s="69" t="s">
        <v>52</v>
      </c>
      <c r="G134" s="69" t="s">
        <v>53</v>
      </c>
      <c r="H134" s="69" t="s">
        <v>54</v>
      </c>
      <c r="I134" s="70"/>
      <c r="J134" s="70"/>
      <c r="K134" s="70"/>
      <c r="L134" s="70"/>
      <c r="M134" s="70"/>
      <c r="N134" s="70"/>
      <c r="O134" s="70"/>
      <c r="Q134" s="108"/>
    </row>
    <row r="135" spans="2:17" s="8" customFormat="1" ht="18" customHeight="1" x14ac:dyDescent="0.2">
      <c r="B135" s="143" t="s">
        <v>8</v>
      </c>
      <c r="C135" s="144">
        <f>+SUM(D135:H135)</f>
        <v>11524</v>
      </c>
      <c r="D135" s="94">
        <v>3020</v>
      </c>
      <c r="E135" s="95">
        <v>3951</v>
      </c>
      <c r="F135" s="95">
        <v>767</v>
      </c>
      <c r="G135" s="95">
        <v>37</v>
      </c>
      <c r="H135" s="95">
        <v>3749</v>
      </c>
      <c r="I135" s="44"/>
      <c r="J135" s="44"/>
      <c r="K135" s="44"/>
      <c r="L135" s="108"/>
      <c r="M135" s="108"/>
      <c r="N135" s="108"/>
      <c r="O135" s="108"/>
      <c r="Q135" s="108"/>
    </row>
    <row r="136" spans="2:17" s="8" customFormat="1" ht="18" customHeight="1" x14ac:dyDescent="0.2">
      <c r="B136" s="145" t="s">
        <v>9</v>
      </c>
      <c r="C136" s="144">
        <f t="shared" ref="C136:C146" si="13">+SUM(D136:H136)</f>
        <v>11337</v>
      </c>
      <c r="D136" s="98">
        <v>3009</v>
      </c>
      <c r="E136" s="36">
        <v>3968</v>
      </c>
      <c r="F136" s="36">
        <v>757</v>
      </c>
      <c r="G136" s="36">
        <v>33</v>
      </c>
      <c r="H136" s="36">
        <v>3570</v>
      </c>
      <c r="I136" s="44"/>
      <c r="J136" s="44"/>
      <c r="K136" s="44"/>
      <c r="L136" s="108"/>
      <c r="M136" s="108"/>
      <c r="N136" s="108"/>
      <c r="O136" s="108"/>
      <c r="Q136" s="108"/>
    </row>
    <row r="137" spans="2:17" s="8" customFormat="1" ht="18" customHeight="1" x14ac:dyDescent="0.2">
      <c r="B137" s="145" t="s">
        <v>10</v>
      </c>
      <c r="C137" s="144">
        <f t="shared" si="13"/>
        <v>12513</v>
      </c>
      <c r="D137" s="98">
        <v>3379</v>
      </c>
      <c r="E137" s="36">
        <v>4457</v>
      </c>
      <c r="F137" s="36">
        <v>843</v>
      </c>
      <c r="G137" s="36">
        <v>27</v>
      </c>
      <c r="H137" s="36">
        <v>3807</v>
      </c>
      <c r="I137" s="44"/>
      <c r="J137" s="44"/>
      <c r="K137" s="44"/>
      <c r="L137" s="108"/>
      <c r="M137" s="108"/>
      <c r="N137" s="108"/>
      <c r="O137" s="108"/>
      <c r="Q137" s="108"/>
    </row>
    <row r="138" spans="2:17" s="8" customFormat="1" ht="18" customHeight="1" x14ac:dyDescent="0.2">
      <c r="B138" s="145" t="s">
        <v>11</v>
      </c>
      <c r="C138" s="144">
        <f t="shared" si="13"/>
        <v>13058</v>
      </c>
      <c r="D138" s="98">
        <v>3558</v>
      </c>
      <c r="E138" s="36">
        <v>4808</v>
      </c>
      <c r="F138" s="36">
        <v>943</v>
      </c>
      <c r="G138" s="36">
        <v>36</v>
      </c>
      <c r="H138" s="36">
        <v>3713</v>
      </c>
      <c r="I138" s="44"/>
      <c r="J138" s="44"/>
      <c r="K138" s="44"/>
      <c r="L138" s="108"/>
      <c r="M138" s="108"/>
      <c r="N138" s="108"/>
      <c r="O138" s="108"/>
      <c r="Q138" s="108"/>
    </row>
    <row r="139" spans="2:17" s="8" customFormat="1" ht="18" customHeight="1" x14ac:dyDescent="0.2">
      <c r="B139" s="145" t="s">
        <v>12</v>
      </c>
      <c r="C139" s="144">
        <f t="shared" si="13"/>
        <v>12025</v>
      </c>
      <c r="D139" s="98">
        <v>3209</v>
      </c>
      <c r="E139" s="36">
        <v>4285</v>
      </c>
      <c r="F139" s="36">
        <v>852</v>
      </c>
      <c r="G139" s="36">
        <v>32</v>
      </c>
      <c r="H139" s="36">
        <v>3647</v>
      </c>
      <c r="I139" s="44"/>
      <c r="J139" s="44"/>
      <c r="K139" s="44"/>
      <c r="L139" s="108"/>
      <c r="M139" s="108"/>
      <c r="N139" s="108"/>
      <c r="O139" s="108"/>
      <c r="Q139" s="108"/>
    </row>
    <row r="140" spans="2:17" s="8" customFormat="1" ht="18" customHeight="1" thickBot="1" x14ac:dyDescent="0.25">
      <c r="B140" s="145" t="s">
        <v>13</v>
      </c>
      <c r="C140" s="144">
        <f t="shared" si="13"/>
        <v>11893</v>
      </c>
      <c r="D140" s="98">
        <v>3211</v>
      </c>
      <c r="E140" s="36">
        <v>4334</v>
      </c>
      <c r="F140" s="36">
        <v>915</v>
      </c>
      <c r="G140" s="36">
        <v>19</v>
      </c>
      <c r="H140" s="36">
        <v>3414</v>
      </c>
      <c r="I140" s="44"/>
      <c r="J140" s="44"/>
      <c r="K140" s="44"/>
      <c r="L140" s="108"/>
      <c r="M140" s="108"/>
      <c r="N140" s="108"/>
      <c r="O140" s="108"/>
      <c r="Q140" s="108"/>
    </row>
    <row r="141" spans="2:17" s="8" customFormat="1" ht="18" hidden="1" customHeight="1" x14ac:dyDescent="0.2">
      <c r="B141" s="145" t="s">
        <v>14</v>
      </c>
      <c r="C141" s="144">
        <f t="shared" si="13"/>
        <v>0</v>
      </c>
      <c r="D141" s="98"/>
      <c r="E141" s="36"/>
      <c r="F141" s="36"/>
      <c r="G141" s="36"/>
      <c r="H141" s="36"/>
      <c r="I141" s="44"/>
      <c r="J141" s="44"/>
      <c r="K141" s="44"/>
      <c r="L141" s="108"/>
      <c r="M141" s="108"/>
      <c r="N141" s="108"/>
      <c r="O141" s="108"/>
      <c r="Q141" s="108"/>
    </row>
    <row r="142" spans="2:17" s="8" customFormat="1" ht="18" hidden="1" customHeight="1" x14ac:dyDescent="0.2">
      <c r="B142" s="145" t="s">
        <v>15</v>
      </c>
      <c r="C142" s="144">
        <f t="shared" si="13"/>
        <v>0</v>
      </c>
      <c r="D142" s="98"/>
      <c r="E142" s="36"/>
      <c r="F142" s="36"/>
      <c r="G142" s="36"/>
      <c r="H142" s="36"/>
      <c r="I142" s="44"/>
      <c r="J142" s="44"/>
      <c r="K142" s="44"/>
      <c r="L142" s="108"/>
      <c r="M142" s="108"/>
      <c r="N142" s="108"/>
      <c r="O142" s="108"/>
      <c r="Q142" s="108"/>
    </row>
    <row r="143" spans="2:17" s="8" customFormat="1" ht="18" hidden="1" customHeight="1" x14ac:dyDescent="0.2">
      <c r="B143" s="145" t="s">
        <v>16</v>
      </c>
      <c r="C143" s="144">
        <f t="shared" si="13"/>
        <v>0</v>
      </c>
      <c r="D143" s="98"/>
      <c r="E143" s="36"/>
      <c r="F143" s="36"/>
      <c r="G143" s="36"/>
      <c r="H143" s="36"/>
      <c r="I143" s="44"/>
      <c r="J143" s="44"/>
      <c r="K143" s="44"/>
      <c r="L143" s="108"/>
      <c r="M143" s="108"/>
      <c r="N143" s="108"/>
      <c r="O143" s="108"/>
      <c r="Q143" s="108"/>
    </row>
    <row r="144" spans="2:17" s="8" customFormat="1" ht="18" hidden="1" customHeight="1" x14ac:dyDescent="0.2">
      <c r="B144" s="145" t="s">
        <v>17</v>
      </c>
      <c r="C144" s="144">
        <f t="shared" si="13"/>
        <v>0</v>
      </c>
      <c r="D144" s="98"/>
      <c r="E144" s="36"/>
      <c r="F144" s="36"/>
      <c r="G144" s="36"/>
      <c r="H144" s="36"/>
      <c r="I144" s="44"/>
      <c r="J144" s="44"/>
      <c r="K144" s="44"/>
      <c r="L144" s="108"/>
      <c r="M144" s="108"/>
      <c r="N144" s="108"/>
      <c r="O144" s="108"/>
      <c r="Q144" s="108"/>
    </row>
    <row r="145" spans="2:17" s="8" customFormat="1" ht="18" hidden="1" customHeight="1" x14ac:dyDescent="0.2">
      <c r="B145" s="145" t="s">
        <v>18</v>
      </c>
      <c r="C145" s="144">
        <f t="shared" si="13"/>
        <v>0</v>
      </c>
      <c r="D145" s="98"/>
      <c r="E145" s="36"/>
      <c r="F145" s="36"/>
      <c r="G145" s="36"/>
      <c r="H145" s="36"/>
      <c r="I145" s="44"/>
      <c r="J145" s="44"/>
      <c r="K145" s="44"/>
      <c r="L145" s="108"/>
      <c r="M145" s="108"/>
      <c r="N145" s="108"/>
      <c r="O145" s="108"/>
      <c r="Q145" s="108"/>
    </row>
    <row r="146" spans="2:17" s="8" customFormat="1" ht="18" hidden="1" customHeight="1" thickBot="1" x14ac:dyDescent="0.25">
      <c r="B146" s="146" t="s">
        <v>19</v>
      </c>
      <c r="C146" s="144">
        <f t="shared" si="13"/>
        <v>0</v>
      </c>
      <c r="D146" s="147"/>
      <c r="E146" s="148"/>
      <c r="F146" s="148"/>
      <c r="G146" s="148"/>
      <c r="H146" s="148"/>
      <c r="I146" s="44"/>
      <c r="J146" s="44"/>
      <c r="K146" s="44"/>
      <c r="L146" s="108"/>
      <c r="M146" s="108"/>
      <c r="N146" s="108"/>
      <c r="O146" s="108"/>
      <c r="Q146" s="108"/>
    </row>
    <row r="147" spans="2:17" s="8" customFormat="1" ht="15" customHeight="1" x14ac:dyDescent="0.2">
      <c r="B147" s="78" t="s">
        <v>20</v>
      </c>
      <c r="C147" s="79">
        <f>SUM(C135:C146)</f>
        <v>72350</v>
      </c>
      <c r="D147" s="79">
        <f t="shared" ref="D147:H147" si="14">SUM(D135:D146)</f>
        <v>19386</v>
      </c>
      <c r="E147" s="79">
        <f t="shared" si="14"/>
        <v>25803</v>
      </c>
      <c r="F147" s="79">
        <f t="shared" si="14"/>
        <v>5077</v>
      </c>
      <c r="G147" s="79">
        <f t="shared" si="14"/>
        <v>184</v>
      </c>
      <c r="H147" s="79">
        <f t="shared" si="14"/>
        <v>21900</v>
      </c>
      <c r="I147" s="100"/>
      <c r="J147" s="100"/>
      <c r="K147" s="100"/>
      <c r="L147" s="100"/>
      <c r="M147" s="100"/>
      <c r="N147" s="100"/>
      <c r="O147" s="100"/>
      <c r="Q147" s="108"/>
    </row>
    <row r="148" spans="2:17" s="8" customFormat="1" ht="14.25" customHeight="1" x14ac:dyDescent="0.2">
      <c r="B148" s="52" t="s">
        <v>22</v>
      </c>
      <c r="C148" s="103">
        <f>+C147/$C$147</f>
        <v>1</v>
      </c>
      <c r="D148" s="103">
        <f t="shared" ref="D148:H148" si="15">+D147/$C$147</f>
        <v>0.26794747753973741</v>
      </c>
      <c r="E148" s="103">
        <f t="shared" si="15"/>
        <v>0.35664132688320666</v>
      </c>
      <c r="F148" s="103">
        <f t="shared" si="15"/>
        <v>7.0172771250863852E-2</v>
      </c>
      <c r="G148" s="103">
        <f t="shared" si="15"/>
        <v>2.5431928127159641E-3</v>
      </c>
      <c r="H148" s="103">
        <f t="shared" si="15"/>
        <v>0.30269523151347616</v>
      </c>
      <c r="I148" s="12"/>
      <c r="J148" s="12"/>
      <c r="K148" s="12"/>
      <c r="L148" s="12"/>
      <c r="M148" s="12"/>
      <c r="N148" s="12"/>
      <c r="O148" s="12"/>
      <c r="Q148" s="108"/>
    </row>
    <row r="149" spans="2:17" s="8" customFormat="1" ht="14.25" customHeight="1" x14ac:dyDescent="0.2">
      <c r="B149" s="149" t="s">
        <v>55</v>
      </c>
      <c r="C149" s="44"/>
      <c r="D149" s="44"/>
      <c r="E149" s="44"/>
      <c r="F149" s="150"/>
      <c r="J149" s="12"/>
      <c r="K149" s="12"/>
      <c r="L149" s="12"/>
      <c r="M149" s="12"/>
      <c r="N149" s="12"/>
      <c r="O149" s="12"/>
      <c r="P149" s="12"/>
    </row>
    <row r="150" spans="2:17" s="8" customFormat="1" ht="14.25" customHeight="1" x14ac:dyDescent="0.2">
      <c r="B150" s="149"/>
      <c r="C150" s="44"/>
      <c r="D150" s="44"/>
      <c r="E150" s="44"/>
      <c r="F150" s="150"/>
      <c r="J150" s="12"/>
      <c r="K150" s="12"/>
      <c r="L150" s="12"/>
      <c r="M150" s="12"/>
      <c r="N150" s="12"/>
      <c r="O150" s="12"/>
      <c r="P150" s="12"/>
    </row>
    <row r="151" spans="2:17" s="8" customFormat="1" ht="14.25" customHeight="1" x14ac:dyDescent="0.2">
      <c r="B151" s="149"/>
      <c r="C151" s="44"/>
      <c r="D151" s="44"/>
      <c r="E151" s="44"/>
      <c r="F151" s="150"/>
      <c r="J151" s="12"/>
      <c r="K151" s="12"/>
      <c r="L151" s="12"/>
      <c r="M151" s="12"/>
      <c r="N151" s="12"/>
      <c r="O151" s="12"/>
      <c r="P151" s="12"/>
    </row>
    <row r="152" spans="2:17" s="8" customFormat="1" ht="14.25" customHeight="1" x14ac:dyDescent="0.2">
      <c r="B152" s="149"/>
      <c r="C152" s="44"/>
      <c r="D152" s="44"/>
      <c r="E152" s="44"/>
      <c r="F152" s="150"/>
      <c r="J152" s="12"/>
      <c r="K152" s="12"/>
      <c r="L152" s="12"/>
      <c r="M152" s="12"/>
      <c r="N152" s="12"/>
      <c r="O152" s="12"/>
      <c r="P152" s="12"/>
    </row>
    <row r="153" spans="2:17" s="8" customFormat="1" ht="51" customHeight="1" x14ac:dyDescent="0.2">
      <c r="B153" s="69" t="s">
        <v>0</v>
      </c>
      <c r="C153" s="69" t="s">
        <v>56</v>
      </c>
      <c r="D153" s="69" t="s">
        <v>57</v>
      </c>
      <c r="E153" s="69" t="s">
        <v>58</v>
      </c>
      <c r="F153" s="69" t="s">
        <v>59</v>
      </c>
      <c r="G153" s="69" t="s">
        <v>60</v>
      </c>
      <c r="H153" s="69" t="s">
        <v>61</v>
      </c>
      <c r="I153" s="69" t="s">
        <v>62</v>
      </c>
      <c r="J153" s="69" t="s">
        <v>63</v>
      </c>
      <c r="K153" s="69" t="s">
        <v>64</v>
      </c>
      <c r="L153" s="69" t="s">
        <v>65</v>
      </c>
      <c r="M153" s="70"/>
      <c r="N153" s="70"/>
      <c r="P153" s="108"/>
      <c r="Q153" s="108"/>
    </row>
    <row r="154" spans="2:17" s="8" customFormat="1" ht="18" customHeight="1" x14ac:dyDescent="0.2">
      <c r="B154" s="143" t="s">
        <v>8</v>
      </c>
      <c r="C154" s="94">
        <v>19</v>
      </c>
      <c r="D154" s="95">
        <v>34</v>
      </c>
      <c r="E154" s="95">
        <v>482</v>
      </c>
      <c r="F154" s="95">
        <v>525</v>
      </c>
      <c r="G154" s="95">
        <v>64</v>
      </c>
      <c r="H154" s="95">
        <v>85</v>
      </c>
      <c r="I154" s="95">
        <v>411</v>
      </c>
      <c r="J154" s="95">
        <v>447</v>
      </c>
      <c r="K154" s="95">
        <v>40</v>
      </c>
      <c r="L154" s="95">
        <v>2424</v>
      </c>
      <c r="M154" s="108"/>
      <c r="N154" s="108"/>
      <c r="P154" s="108"/>
      <c r="Q154" s="108"/>
    </row>
    <row r="155" spans="2:17" s="8" customFormat="1" ht="18" customHeight="1" x14ac:dyDescent="0.2">
      <c r="B155" s="145" t="s">
        <v>9</v>
      </c>
      <c r="C155" s="98">
        <v>24</v>
      </c>
      <c r="D155" s="36">
        <v>35</v>
      </c>
      <c r="E155" s="36">
        <v>441</v>
      </c>
      <c r="F155" s="36">
        <v>499</v>
      </c>
      <c r="G155" s="36">
        <v>45</v>
      </c>
      <c r="H155" s="36">
        <v>75</v>
      </c>
      <c r="I155" s="36">
        <v>379</v>
      </c>
      <c r="J155" s="36">
        <v>393</v>
      </c>
      <c r="K155" s="36">
        <v>46</v>
      </c>
      <c r="L155" s="36">
        <v>2352</v>
      </c>
      <c r="M155" s="108"/>
      <c r="N155" s="108"/>
      <c r="P155" s="108"/>
      <c r="Q155" s="108"/>
    </row>
    <row r="156" spans="2:17" s="8" customFormat="1" ht="18" customHeight="1" x14ac:dyDescent="0.2">
      <c r="B156" s="145" t="s">
        <v>10</v>
      </c>
      <c r="C156" s="98">
        <v>26</v>
      </c>
      <c r="D156" s="36">
        <v>22</v>
      </c>
      <c r="E156" s="36">
        <v>476</v>
      </c>
      <c r="F156" s="36">
        <v>480</v>
      </c>
      <c r="G156" s="36">
        <v>54</v>
      </c>
      <c r="H156" s="36">
        <v>55</v>
      </c>
      <c r="I156" s="36">
        <v>336</v>
      </c>
      <c r="J156" s="36">
        <v>392</v>
      </c>
      <c r="K156" s="36">
        <v>27</v>
      </c>
      <c r="L156" s="36">
        <v>2614</v>
      </c>
      <c r="M156" s="108"/>
      <c r="N156" s="108"/>
      <c r="P156" s="108"/>
      <c r="Q156" s="108"/>
    </row>
    <row r="157" spans="2:17" s="8" customFormat="1" ht="18" customHeight="1" x14ac:dyDescent="0.2">
      <c r="B157" s="145" t="s">
        <v>11</v>
      </c>
      <c r="C157" s="98">
        <v>17</v>
      </c>
      <c r="D157" s="36">
        <v>30</v>
      </c>
      <c r="E157" s="36">
        <v>346</v>
      </c>
      <c r="F157" s="36">
        <v>472</v>
      </c>
      <c r="G157" s="36">
        <v>64</v>
      </c>
      <c r="H157" s="36">
        <v>64</v>
      </c>
      <c r="I157" s="36">
        <v>420</v>
      </c>
      <c r="J157" s="36">
        <v>457</v>
      </c>
      <c r="K157" s="36">
        <v>29</v>
      </c>
      <c r="L157" s="36">
        <v>2529</v>
      </c>
      <c r="M157" s="108"/>
      <c r="N157" s="108"/>
      <c r="P157" s="108"/>
      <c r="Q157" s="108"/>
    </row>
    <row r="158" spans="2:17" s="8" customFormat="1" ht="18" customHeight="1" x14ac:dyDescent="0.2">
      <c r="B158" s="145" t="s">
        <v>12</v>
      </c>
      <c r="C158" s="98">
        <v>14</v>
      </c>
      <c r="D158" s="36">
        <v>25</v>
      </c>
      <c r="E158" s="36">
        <v>318</v>
      </c>
      <c r="F158" s="36">
        <v>419</v>
      </c>
      <c r="G158" s="36">
        <v>57</v>
      </c>
      <c r="H158" s="36">
        <v>62</v>
      </c>
      <c r="I158" s="36">
        <v>375</v>
      </c>
      <c r="J158" s="36">
        <v>431</v>
      </c>
      <c r="K158" s="36">
        <v>28</v>
      </c>
      <c r="L158" s="36">
        <v>2564</v>
      </c>
      <c r="M158" s="108"/>
      <c r="N158" s="108"/>
      <c r="P158" s="108"/>
      <c r="Q158" s="108"/>
    </row>
    <row r="159" spans="2:17" s="8" customFormat="1" ht="18" customHeight="1" thickBot="1" x14ac:dyDescent="0.25">
      <c r="B159" s="145" t="s">
        <v>13</v>
      </c>
      <c r="C159" s="98">
        <v>23</v>
      </c>
      <c r="D159" s="36">
        <v>19</v>
      </c>
      <c r="E159" s="36">
        <v>267</v>
      </c>
      <c r="F159" s="36">
        <v>379</v>
      </c>
      <c r="G159" s="36">
        <v>65</v>
      </c>
      <c r="H159" s="36">
        <v>61</v>
      </c>
      <c r="I159" s="36">
        <v>366</v>
      </c>
      <c r="J159" s="36">
        <v>446</v>
      </c>
      <c r="K159" s="36">
        <v>21</v>
      </c>
      <c r="L159" s="36">
        <v>2370</v>
      </c>
      <c r="M159" s="108"/>
      <c r="N159" s="108"/>
      <c r="P159" s="108"/>
      <c r="Q159" s="108"/>
    </row>
    <row r="160" spans="2:17" s="8" customFormat="1" ht="18" hidden="1" customHeight="1" x14ac:dyDescent="0.2">
      <c r="B160" s="145" t="s">
        <v>14</v>
      </c>
      <c r="C160" s="98"/>
      <c r="D160" s="36"/>
      <c r="E160" s="36"/>
      <c r="F160" s="36"/>
      <c r="G160" s="36"/>
      <c r="H160" s="36"/>
      <c r="I160" s="36"/>
      <c r="J160" s="36"/>
      <c r="K160" s="36"/>
      <c r="L160" s="36"/>
      <c r="M160" s="108"/>
      <c r="N160" s="108"/>
      <c r="P160" s="108"/>
      <c r="Q160" s="108"/>
    </row>
    <row r="161" spans="2:17" s="8" customFormat="1" ht="18" hidden="1" customHeight="1" x14ac:dyDescent="0.2">
      <c r="B161" s="145" t="s">
        <v>15</v>
      </c>
      <c r="C161" s="98"/>
      <c r="D161" s="36"/>
      <c r="E161" s="36"/>
      <c r="F161" s="36"/>
      <c r="G161" s="36"/>
      <c r="H161" s="36"/>
      <c r="I161" s="36"/>
      <c r="J161" s="36"/>
      <c r="K161" s="36"/>
      <c r="L161" s="36"/>
      <c r="M161" s="108"/>
      <c r="N161" s="108"/>
      <c r="P161" s="108"/>
      <c r="Q161" s="108"/>
    </row>
    <row r="162" spans="2:17" s="8" customFormat="1" ht="18" hidden="1" customHeight="1" x14ac:dyDescent="0.2">
      <c r="B162" s="145" t="s">
        <v>16</v>
      </c>
      <c r="C162" s="98"/>
      <c r="D162" s="36"/>
      <c r="E162" s="36"/>
      <c r="F162" s="36"/>
      <c r="G162" s="36"/>
      <c r="H162" s="36"/>
      <c r="I162" s="36"/>
      <c r="J162" s="36"/>
      <c r="K162" s="36"/>
      <c r="L162" s="36"/>
      <c r="M162" s="108"/>
      <c r="N162" s="108"/>
      <c r="P162" s="108"/>
      <c r="Q162" s="108"/>
    </row>
    <row r="163" spans="2:17" s="8" customFormat="1" ht="18" hidden="1" customHeight="1" x14ac:dyDescent="0.2">
      <c r="B163" s="145" t="s">
        <v>17</v>
      </c>
      <c r="C163" s="98"/>
      <c r="D163" s="36"/>
      <c r="E163" s="36"/>
      <c r="F163" s="36"/>
      <c r="G163" s="36"/>
      <c r="H163" s="36"/>
      <c r="I163" s="36"/>
      <c r="J163" s="36"/>
      <c r="K163" s="36"/>
      <c r="L163" s="36"/>
      <c r="M163" s="108"/>
      <c r="N163" s="108"/>
      <c r="P163" s="108"/>
      <c r="Q163" s="108"/>
    </row>
    <row r="164" spans="2:17" s="8" customFormat="1" ht="18" hidden="1" customHeight="1" x14ac:dyDescent="0.2">
      <c r="B164" s="145" t="s">
        <v>18</v>
      </c>
      <c r="C164" s="98"/>
      <c r="D164" s="36"/>
      <c r="E164" s="36"/>
      <c r="F164" s="36"/>
      <c r="G164" s="36"/>
      <c r="H164" s="36"/>
      <c r="I164" s="36"/>
      <c r="J164" s="36"/>
      <c r="K164" s="36"/>
      <c r="L164" s="36"/>
      <c r="M164" s="108"/>
      <c r="N164" s="108"/>
      <c r="P164" s="108"/>
      <c r="Q164" s="108"/>
    </row>
    <row r="165" spans="2:17" s="8" customFormat="1" ht="18" hidden="1" customHeight="1" thickBot="1" x14ac:dyDescent="0.25">
      <c r="B165" s="146" t="s">
        <v>19</v>
      </c>
      <c r="C165" s="147"/>
      <c r="D165" s="148"/>
      <c r="E165" s="148"/>
      <c r="F165" s="148"/>
      <c r="G165" s="148"/>
      <c r="H165" s="148"/>
      <c r="I165" s="148"/>
      <c r="J165" s="148"/>
      <c r="K165" s="148"/>
      <c r="L165" s="148"/>
      <c r="M165" s="108"/>
      <c r="N165" s="108"/>
      <c r="P165" s="108"/>
      <c r="Q165" s="108"/>
    </row>
    <row r="166" spans="2:17" s="8" customFormat="1" ht="15" customHeight="1" x14ac:dyDescent="0.2">
      <c r="B166" s="78" t="s">
        <v>20</v>
      </c>
      <c r="C166" s="79">
        <f t="shared" ref="C166:L166" si="16">SUM(C154:C165)</f>
        <v>123</v>
      </c>
      <c r="D166" s="79">
        <f t="shared" si="16"/>
        <v>165</v>
      </c>
      <c r="E166" s="79">
        <f t="shared" si="16"/>
        <v>2330</v>
      </c>
      <c r="F166" s="79">
        <f t="shared" si="16"/>
        <v>2774</v>
      </c>
      <c r="G166" s="79">
        <f t="shared" si="16"/>
        <v>349</v>
      </c>
      <c r="H166" s="79">
        <f t="shared" si="16"/>
        <v>402</v>
      </c>
      <c r="I166" s="79">
        <f t="shared" si="16"/>
        <v>2287</v>
      </c>
      <c r="J166" s="79">
        <f t="shared" si="16"/>
        <v>2566</v>
      </c>
      <c r="K166" s="79">
        <f t="shared" si="16"/>
        <v>191</v>
      </c>
      <c r="L166" s="79">
        <f t="shared" si="16"/>
        <v>14853</v>
      </c>
      <c r="M166" s="100"/>
      <c r="N166" s="100"/>
      <c r="P166" s="108"/>
      <c r="Q166" s="108"/>
    </row>
    <row r="167" spans="2:17" s="8" customFormat="1" ht="14.25" customHeight="1" x14ac:dyDescent="0.2">
      <c r="B167" s="149" t="s">
        <v>66</v>
      </c>
      <c r="C167" s="44"/>
      <c r="D167" s="44"/>
      <c r="E167" s="44"/>
      <c r="F167" s="150"/>
      <c r="N167" s="12"/>
      <c r="O167" s="12"/>
      <c r="P167" s="12"/>
    </row>
    <row r="168" spans="2:17" s="8" customFormat="1" ht="14.25" customHeight="1" x14ac:dyDescent="0.2">
      <c r="B168" s="151" t="s">
        <v>67</v>
      </c>
      <c r="C168" s="44"/>
      <c r="D168" s="44"/>
      <c r="E168" s="44"/>
      <c r="F168" s="150"/>
      <c r="J168" s="12"/>
      <c r="K168" s="12"/>
      <c r="L168" s="12"/>
      <c r="M168" s="12"/>
      <c r="N168" s="12"/>
      <c r="O168" s="12"/>
      <c r="P168" s="12"/>
    </row>
    <row r="169" spans="2:17" s="8" customFormat="1" ht="14.25" customHeight="1" x14ac:dyDescent="0.2">
      <c r="B169" s="149"/>
      <c r="C169" s="44"/>
      <c r="D169" s="44"/>
      <c r="E169" s="44"/>
      <c r="F169" s="150"/>
      <c r="J169" s="12"/>
      <c r="K169" s="12"/>
      <c r="L169" s="12"/>
      <c r="M169" s="12"/>
      <c r="N169" s="12"/>
      <c r="O169" s="12"/>
      <c r="P169" s="12"/>
    </row>
    <row r="170" spans="2:17" s="8" customFormat="1" ht="14.25" customHeight="1" x14ac:dyDescent="0.2">
      <c r="B170" s="149"/>
      <c r="C170" s="44"/>
      <c r="D170" s="44"/>
      <c r="E170" s="44"/>
      <c r="F170" s="150"/>
      <c r="J170" s="12"/>
      <c r="K170" s="12"/>
      <c r="L170" s="12"/>
      <c r="M170" s="12"/>
      <c r="N170" s="12"/>
      <c r="O170" s="12"/>
      <c r="P170" s="12"/>
    </row>
    <row r="171" spans="2:17" s="8" customFormat="1" ht="18" customHeight="1" x14ac:dyDescent="0.25">
      <c r="B171" s="9"/>
      <c r="C171" s="10"/>
      <c r="D171" s="10"/>
      <c r="E171" s="10"/>
      <c r="F171" s="10"/>
      <c r="G171" s="10"/>
      <c r="H171" s="10"/>
      <c r="I171" s="10"/>
      <c r="J171" s="10"/>
      <c r="K171" s="11"/>
      <c r="L171" s="11"/>
      <c r="M171" s="11"/>
      <c r="N171" s="11"/>
      <c r="O171" s="11"/>
      <c r="P171" s="11"/>
    </row>
    <row r="172" spans="2:17" s="8" customFormat="1" ht="18.75" customHeight="1" x14ac:dyDescent="0.2">
      <c r="B172" s="12"/>
      <c r="C172" s="66"/>
      <c r="D172" s="66"/>
      <c r="E172" s="66"/>
      <c r="F172" s="66"/>
      <c r="G172" s="12"/>
      <c r="H172" s="12"/>
      <c r="I172" s="12"/>
      <c r="J172" s="12"/>
      <c r="K172" s="12"/>
      <c r="L172" s="12"/>
      <c r="M172" s="12"/>
      <c r="N172" s="12"/>
      <c r="O172" s="12"/>
      <c r="P172" s="12"/>
    </row>
    <row r="173" spans="2:17" s="8" customFormat="1" ht="24.75" customHeight="1" x14ac:dyDescent="0.2">
      <c r="B173" s="88"/>
      <c r="C173" s="88"/>
      <c r="D173" s="88"/>
      <c r="E173" s="88"/>
      <c r="F173" s="88"/>
      <c r="G173" s="17"/>
      <c r="H173" s="17"/>
      <c r="I173" s="68"/>
      <c r="J173" s="68"/>
    </row>
    <row r="174" spans="2:17" customFormat="1" ht="24" customHeight="1" x14ac:dyDescent="0.25">
      <c r="B174" s="69" t="s">
        <v>0</v>
      </c>
      <c r="C174" s="69" t="s">
        <v>20</v>
      </c>
      <c r="D174" s="69" t="s">
        <v>23</v>
      </c>
      <c r="E174" s="69" t="s">
        <v>24</v>
      </c>
      <c r="F174" s="69" t="s">
        <v>32</v>
      </c>
      <c r="G174" s="70"/>
      <c r="H174" s="70"/>
      <c r="I174" s="8"/>
      <c r="J174" s="8"/>
      <c r="K174" s="8"/>
      <c r="L174" s="8"/>
      <c r="M174" s="8"/>
      <c r="N174" s="8"/>
      <c r="O174" s="8"/>
      <c r="P174" s="8"/>
    </row>
    <row r="175" spans="2:17" customFormat="1" ht="16.5" customHeight="1" x14ac:dyDescent="0.25">
      <c r="B175" s="92" t="s">
        <v>8</v>
      </c>
      <c r="C175" s="93">
        <f>SUM(D175:F175)</f>
        <v>7775</v>
      </c>
      <c r="D175" s="94">
        <v>1478</v>
      </c>
      <c r="E175" s="95">
        <v>4240</v>
      </c>
      <c r="F175" s="95">
        <v>2057</v>
      </c>
      <c r="G175" s="87"/>
      <c r="H175" s="64"/>
      <c r="I175" s="8"/>
      <c r="J175" s="8"/>
      <c r="K175" s="8"/>
      <c r="L175" s="8"/>
      <c r="M175" s="8"/>
      <c r="N175" s="8"/>
      <c r="O175" s="8"/>
      <c r="P175" s="8"/>
    </row>
    <row r="176" spans="2:17" customFormat="1" ht="16.5" customHeight="1" x14ac:dyDescent="0.25">
      <c r="B176" s="34" t="s">
        <v>9</v>
      </c>
      <c r="C176" s="97">
        <f>SUM(D176:F176)</f>
        <v>7767</v>
      </c>
      <c r="D176" s="98">
        <v>1570</v>
      </c>
      <c r="E176" s="36">
        <v>4220</v>
      </c>
      <c r="F176" s="36">
        <v>1977</v>
      </c>
      <c r="G176" s="64"/>
      <c r="H176" s="64"/>
      <c r="I176" s="8"/>
      <c r="J176" s="8"/>
      <c r="K176" s="8"/>
      <c r="L176" s="8"/>
      <c r="M176" s="8"/>
      <c r="N176" s="8"/>
      <c r="O176" s="8"/>
      <c r="P176" s="8"/>
    </row>
    <row r="177" spans="2:16" customFormat="1" ht="16.5" customHeight="1" x14ac:dyDescent="0.25">
      <c r="B177" s="34" t="s">
        <v>10</v>
      </c>
      <c r="C177" s="97">
        <f>SUM(D177:F177)</f>
        <v>8706</v>
      </c>
      <c r="D177" s="98">
        <v>1818</v>
      </c>
      <c r="E177" s="36">
        <v>4578</v>
      </c>
      <c r="F177" s="36">
        <v>2310</v>
      </c>
      <c r="G177" s="64"/>
      <c r="H177" s="64"/>
      <c r="I177" s="8"/>
      <c r="J177" s="8"/>
      <c r="K177" s="8"/>
      <c r="L177" s="8"/>
      <c r="M177" s="8"/>
      <c r="N177" s="8"/>
      <c r="O177" s="8"/>
      <c r="P177" s="8"/>
    </row>
    <row r="178" spans="2:16" customFormat="1" ht="16.5" customHeight="1" x14ac:dyDescent="0.25">
      <c r="B178" s="34" t="s">
        <v>11</v>
      </c>
      <c r="C178" s="97">
        <f>SUM(D178:F178)</f>
        <v>9345</v>
      </c>
      <c r="D178" s="98">
        <v>1943</v>
      </c>
      <c r="E178" s="36">
        <v>4908</v>
      </c>
      <c r="F178" s="36">
        <v>2494</v>
      </c>
      <c r="G178" s="64"/>
      <c r="H178" s="64"/>
      <c r="I178" s="8"/>
      <c r="J178" s="8"/>
      <c r="K178" s="8"/>
      <c r="L178" s="8"/>
      <c r="M178" s="8"/>
      <c r="N178" s="8"/>
      <c r="O178" s="8"/>
      <c r="P178" s="8"/>
    </row>
    <row r="179" spans="2:16" customFormat="1" ht="16.5" customHeight="1" x14ac:dyDescent="0.25">
      <c r="B179" s="34" t="s">
        <v>12</v>
      </c>
      <c r="C179" s="97">
        <f>SUM(D179:F179)</f>
        <v>8378</v>
      </c>
      <c r="D179" s="98">
        <v>1718</v>
      </c>
      <c r="E179" s="36">
        <v>4410</v>
      </c>
      <c r="F179" s="36">
        <v>2250</v>
      </c>
      <c r="G179" s="64"/>
      <c r="H179" s="64"/>
      <c r="I179" s="8"/>
      <c r="J179" s="8"/>
      <c r="K179" s="8"/>
      <c r="L179" s="8"/>
      <c r="M179" s="8"/>
      <c r="N179" s="8"/>
      <c r="O179" s="8"/>
      <c r="P179" s="8"/>
    </row>
    <row r="180" spans="2:16" customFormat="1" ht="16.5" customHeight="1" thickBot="1" x14ac:dyDescent="0.3">
      <c r="B180" s="34" t="s">
        <v>13</v>
      </c>
      <c r="C180" s="97">
        <f t="shared" ref="C180:C186" si="17">SUM(D180:F180)</f>
        <v>8479</v>
      </c>
      <c r="D180" s="98">
        <v>1201</v>
      </c>
      <c r="E180" s="36">
        <v>6577</v>
      </c>
      <c r="F180" s="36">
        <v>701</v>
      </c>
      <c r="G180" s="64"/>
      <c r="H180" s="64"/>
      <c r="I180" s="8"/>
      <c r="J180" s="8"/>
      <c r="K180" s="8"/>
      <c r="L180" s="8"/>
      <c r="M180" s="8"/>
      <c r="N180" s="8"/>
    </row>
    <row r="181" spans="2:16" customFormat="1" ht="16.5" hidden="1" customHeight="1" x14ac:dyDescent="0.25">
      <c r="B181" s="34" t="s">
        <v>14</v>
      </c>
      <c r="C181" s="97">
        <f t="shared" si="17"/>
        <v>0</v>
      </c>
      <c r="D181" s="98"/>
      <c r="E181" s="36"/>
      <c r="F181" s="36"/>
      <c r="G181" s="64"/>
      <c r="H181" s="64"/>
      <c r="I181" s="8"/>
      <c r="J181" s="8"/>
      <c r="K181" s="8"/>
      <c r="L181" s="8"/>
      <c r="M181" s="8"/>
      <c r="N181" s="8"/>
    </row>
    <row r="182" spans="2:16" customFormat="1" ht="16.5" hidden="1" customHeight="1" x14ac:dyDescent="0.25">
      <c r="B182" s="34" t="s">
        <v>15</v>
      </c>
      <c r="C182" s="97">
        <f t="shared" si="17"/>
        <v>0</v>
      </c>
      <c r="D182" s="98"/>
      <c r="E182" s="36"/>
      <c r="F182" s="36"/>
      <c r="G182" s="64"/>
      <c r="H182" s="64"/>
      <c r="I182" s="8"/>
      <c r="J182" s="8"/>
      <c r="K182" s="8"/>
      <c r="L182" s="8"/>
      <c r="M182" s="8"/>
      <c r="N182" s="8"/>
      <c r="O182" s="1"/>
      <c r="P182" s="1"/>
    </row>
    <row r="183" spans="2:16" customFormat="1" ht="16.5" hidden="1" customHeight="1" x14ac:dyDescent="0.25">
      <c r="B183" s="34" t="s">
        <v>16</v>
      </c>
      <c r="C183" s="97">
        <f t="shared" si="17"/>
        <v>0</v>
      </c>
      <c r="D183" s="98"/>
      <c r="E183" s="36"/>
      <c r="F183" s="36"/>
      <c r="G183" s="64"/>
      <c r="H183" s="64"/>
      <c r="I183" s="8"/>
      <c r="J183" s="8"/>
      <c r="K183" s="8"/>
      <c r="L183" s="8"/>
      <c r="M183" s="8"/>
      <c r="N183" s="8"/>
      <c r="O183" s="1"/>
      <c r="P183" s="1"/>
    </row>
    <row r="184" spans="2:16" customFormat="1" ht="16.5" hidden="1" customHeight="1" x14ac:dyDescent="0.25">
      <c r="B184" s="34" t="s">
        <v>17</v>
      </c>
      <c r="C184" s="97">
        <f t="shared" si="17"/>
        <v>0</v>
      </c>
      <c r="D184" s="98"/>
      <c r="E184" s="36"/>
      <c r="F184" s="36"/>
      <c r="G184" s="64"/>
      <c r="H184" s="64"/>
      <c r="I184" s="8"/>
      <c r="J184" s="8"/>
      <c r="K184" s="8"/>
      <c r="L184" s="8"/>
      <c r="M184" s="8"/>
      <c r="N184" s="8"/>
      <c r="O184" s="1"/>
      <c r="P184" s="1"/>
    </row>
    <row r="185" spans="2:16" customFormat="1" ht="16.5" hidden="1" customHeight="1" x14ac:dyDescent="0.25">
      <c r="B185" s="34" t="s">
        <v>18</v>
      </c>
      <c r="C185" s="97">
        <f t="shared" si="17"/>
        <v>0</v>
      </c>
      <c r="D185" s="152"/>
      <c r="E185" s="153"/>
      <c r="F185" s="153"/>
      <c r="G185" s="64"/>
      <c r="H185" s="64"/>
      <c r="I185" s="8"/>
      <c r="J185" s="8"/>
      <c r="K185" s="8"/>
      <c r="L185" s="8"/>
      <c r="M185" s="8"/>
      <c r="N185" s="8"/>
      <c r="O185" s="8"/>
      <c r="P185" s="8"/>
    </row>
    <row r="186" spans="2:16" customFormat="1" ht="16.5" hidden="1" customHeight="1" thickBot="1" x14ac:dyDescent="0.3">
      <c r="B186" s="154" t="s">
        <v>19</v>
      </c>
      <c r="C186" s="97">
        <f t="shared" si="17"/>
        <v>0</v>
      </c>
      <c r="D186" s="155"/>
      <c r="E186" s="148"/>
      <c r="F186" s="148"/>
      <c r="G186" s="64"/>
      <c r="H186" s="8"/>
      <c r="I186" s="8"/>
      <c r="J186" s="8"/>
      <c r="K186" s="8"/>
      <c r="L186" s="8"/>
      <c r="M186" s="8"/>
      <c r="N186" s="8"/>
      <c r="O186" s="1"/>
      <c r="P186" s="1"/>
    </row>
    <row r="187" spans="2:16" customFormat="1" x14ac:dyDescent="0.25">
      <c r="B187" s="78" t="s">
        <v>20</v>
      </c>
      <c r="C187" s="79">
        <f>+SUM(C175:C186)</f>
        <v>50450</v>
      </c>
      <c r="D187" s="79">
        <f>+SUM(D175:D186)</f>
        <v>9728</v>
      </c>
      <c r="E187" s="79">
        <f t="shared" ref="E187:F187" si="18">+SUM(E175:E186)</f>
        <v>28933</v>
      </c>
      <c r="F187" s="79">
        <f t="shared" si="18"/>
        <v>11789</v>
      </c>
      <c r="G187" s="100"/>
      <c r="H187" s="80"/>
      <c r="I187" s="80"/>
      <c r="J187" s="80"/>
      <c r="K187" s="80"/>
      <c r="L187" s="80"/>
      <c r="M187" s="8"/>
      <c r="N187" s="8"/>
      <c r="O187" s="81" t="s">
        <v>23</v>
      </c>
      <c r="P187" s="81" t="s">
        <v>24</v>
      </c>
    </row>
    <row r="188" spans="2:16" customFormat="1" ht="15" customHeight="1" x14ac:dyDescent="0.25">
      <c r="B188" s="52" t="s">
        <v>22</v>
      </c>
      <c r="C188" s="103">
        <f>+C187/$C$187</f>
        <v>1</v>
      </c>
      <c r="D188" s="53">
        <f>+D187/$C$187</f>
        <v>0.19282457879088205</v>
      </c>
      <c r="E188" s="53">
        <f>+E187/$C$187</f>
        <v>0.5734985133795838</v>
      </c>
      <c r="F188" s="53">
        <f>+F187/$C$187</f>
        <v>0.23367690782953418</v>
      </c>
      <c r="G188" s="61"/>
      <c r="H188" s="70"/>
      <c r="I188" s="70"/>
      <c r="J188" s="70"/>
      <c r="K188" s="70"/>
      <c r="L188" s="70"/>
      <c r="M188" s="8"/>
      <c r="N188" s="8"/>
      <c r="O188" s="83">
        <f>+D188</f>
        <v>0.19282457879088205</v>
      </c>
      <c r="P188" s="83">
        <f>+E188</f>
        <v>0.5734985133795838</v>
      </c>
    </row>
    <row r="189" spans="2:16" customFormat="1" ht="15" customHeight="1" x14ac:dyDescent="0.25">
      <c r="B189" s="156"/>
      <c r="C189" s="156"/>
      <c r="D189" s="156"/>
      <c r="E189" s="156"/>
      <c r="F189" s="156"/>
      <c r="G189" s="61"/>
      <c r="H189" s="70"/>
      <c r="I189" s="70"/>
      <c r="J189" s="70"/>
      <c r="K189" s="70"/>
      <c r="L189" s="70"/>
      <c r="M189" s="8"/>
      <c r="N189" s="8"/>
      <c r="O189" s="83"/>
      <c r="P189" s="83"/>
    </row>
    <row r="190" spans="2:16" customFormat="1" ht="15" customHeight="1" x14ac:dyDescent="0.25">
      <c r="B190" s="156"/>
      <c r="C190" s="156"/>
      <c r="D190" s="156"/>
      <c r="E190" s="156"/>
      <c r="F190" s="156"/>
      <c r="G190" s="61"/>
      <c r="H190" s="70"/>
      <c r="I190" s="70"/>
      <c r="J190" s="70"/>
      <c r="K190" s="70"/>
      <c r="L190" s="70"/>
      <c r="M190" s="8"/>
      <c r="N190" s="8"/>
      <c r="O190" s="83"/>
      <c r="P190" s="83"/>
    </row>
    <row r="191" spans="2:16" customFormat="1" ht="15" customHeight="1" x14ac:dyDescent="0.25">
      <c r="B191" s="135"/>
      <c r="C191" s="64"/>
      <c r="D191" s="63"/>
      <c r="E191" s="63"/>
      <c r="F191" s="63"/>
      <c r="G191" s="61"/>
      <c r="H191" s="70"/>
      <c r="I191" s="70"/>
      <c r="J191" s="70"/>
      <c r="K191" s="70"/>
      <c r="L191" s="70"/>
      <c r="M191" s="8"/>
      <c r="N191" s="8"/>
      <c r="O191" s="83"/>
      <c r="P191" s="83"/>
    </row>
    <row r="192" spans="2:16" customFormat="1" ht="15" customHeight="1" x14ac:dyDescent="0.25">
      <c r="B192" s="58"/>
      <c r="C192" s="157"/>
      <c r="D192" s="59"/>
      <c r="E192" s="59"/>
      <c r="F192" s="59"/>
      <c r="G192" s="61"/>
      <c r="H192" s="70"/>
      <c r="I192" s="70"/>
      <c r="J192" s="70"/>
      <c r="K192" s="70"/>
      <c r="L192" s="70"/>
      <c r="M192" s="8"/>
      <c r="N192" s="8"/>
      <c r="O192" s="83"/>
      <c r="P192" s="83"/>
    </row>
    <row r="193" spans="2:16" customFormat="1" ht="44.25" customHeight="1" x14ac:dyDescent="0.25">
      <c r="B193" s="88"/>
      <c r="C193" s="88"/>
      <c r="D193" s="88"/>
      <c r="E193" s="88"/>
      <c r="F193" s="88"/>
      <c r="G193" s="44"/>
      <c r="H193" s="44"/>
      <c r="I193" s="44"/>
      <c r="J193" s="44"/>
      <c r="K193" s="87"/>
      <c r="L193" s="87"/>
      <c r="M193" s="8"/>
      <c r="N193" s="8"/>
      <c r="O193" s="8"/>
      <c r="P193" s="8"/>
    </row>
    <row r="194" spans="2:16" customFormat="1" ht="25.5" customHeight="1" x14ac:dyDescent="0.25">
      <c r="B194" s="18" t="s">
        <v>0</v>
      </c>
      <c r="C194" s="18" t="s">
        <v>20</v>
      </c>
      <c r="D194" s="69" t="s">
        <v>25</v>
      </c>
      <c r="E194" s="69" t="s">
        <v>26</v>
      </c>
      <c r="F194" s="69" t="s">
        <v>27</v>
      </c>
      <c r="G194" s="69" t="s">
        <v>28</v>
      </c>
      <c r="H194" s="69" t="s">
        <v>29</v>
      </c>
      <c r="I194" s="69" t="s">
        <v>30</v>
      </c>
      <c r="J194" s="69" t="s">
        <v>31</v>
      </c>
      <c r="K194" s="18" t="s">
        <v>32</v>
      </c>
      <c r="M194" s="70"/>
      <c r="N194" s="8"/>
      <c r="O194" s="8"/>
      <c r="P194" s="8"/>
    </row>
    <row r="195" spans="2:16" customFormat="1" ht="13.5" customHeight="1" x14ac:dyDescent="0.25">
      <c r="B195" s="18"/>
      <c r="C195" s="18"/>
      <c r="D195" s="91" t="s">
        <v>33</v>
      </c>
      <c r="E195" s="91" t="s">
        <v>34</v>
      </c>
      <c r="F195" s="91" t="s">
        <v>35</v>
      </c>
      <c r="G195" s="91" t="s">
        <v>36</v>
      </c>
      <c r="H195" s="91" t="s">
        <v>37</v>
      </c>
      <c r="I195" s="91" t="s">
        <v>38</v>
      </c>
      <c r="J195" s="91" t="s">
        <v>39</v>
      </c>
      <c r="K195" s="18"/>
      <c r="M195" s="70"/>
      <c r="N195" s="8"/>
      <c r="O195" s="8"/>
      <c r="P195" s="8"/>
    </row>
    <row r="196" spans="2:16" customFormat="1" ht="15.75" customHeight="1" x14ac:dyDescent="0.25">
      <c r="B196" s="92" t="s">
        <v>8</v>
      </c>
      <c r="C196" s="93">
        <f t="shared" ref="C196:C207" si="19">SUM(D196:K196)</f>
        <v>7775</v>
      </c>
      <c r="D196" s="94">
        <v>0</v>
      </c>
      <c r="E196" s="95">
        <v>3</v>
      </c>
      <c r="F196" s="95">
        <v>25</v>
      </c>
      <c r="G196" s="95">
        <v>45</v>
      </c>
      <c r="H196" s="95">
        <v>987</v>
      </c>
      <c r="I196" s="95">
        <v>3599</v>
      </c>
      <c r="J196" s="95">
        <v>344</v>
      </c>
      <c r="K196" s="95">
        <v>2772</v>
      </c>
      <c r="M196" s="158" t="s">
        <v>49</v>
      </c>
      <c r="N196" s="158" t="s">
        <v>30</v>
      </c>
      <c r="O196" s="158" t="s">
        <v>41</v>
      </c>
      <c r="P196" s="158" t="s">
        <v>32</v>
      </c>
    </row>
    <row r="197" spans="2:16" customFormat="1" ht="15.75" customHeight="1" x14ac:dyDescent="0.25">
      <c r="B197" s="34" t="s">
        <v>9</v>
      </c>
      <c r="C197" s="97">
        <f t="shared" si="19"/>
        <v>7767</v>
      </c>
      <c r="D197" s="98">
        <v>0</v>
      </c>
      <c r="E197" s="36">
        <v>7</v>
      </c>
      <c r="F197" s="36">
        <v>21</v>
      </c>
      <c r="G197" s="36">
        <v>44</v>
      </c>
      <c r="H197" s="36">
        <v>966</v>
      </c>
      <c r="I197" s="36">
        <v>3767</v>
      </c>
      <c r="J197" s="36">
        <v>357</v>
      </c>
      <c r="K197" s="36">
        <v>2605</v>
      </c>
      <c r="M197" s="159">
        <f>SUM(D208:G208)</f>
        <v>508</v>
      </c>
      <c r="N197" s="159">
        <f>H208+I208</f>
        <v>28463</v>
      </c>
      <c r="O197" s="159">
        <f>J208</f>
        <v>1985</v>
      </c>
      <c r="P197" s="159">
        <f>K208</f>
        <v>19494</v>
      </c>
    </row>
    <row r="198" spans="2:16" customFormat="1" ht="15.75" customHeight="1" x14ac:dyDescent="0.25">
      <c r="B198" s="34" t="s">
        <v>10</v>
      </c>
      <c r="C198" s="97">
        <f t="shared" si="19"/>
        <v>8706</v>
      </c>
      <c r="D198" s="98">
        <v>0</v>
      </c>
      <c r="E198" s="36">
        <v>3</v>
      </c>
      <c r="F198" s="36">
        <v>37</v>
      </c>
      <c r="G198" s="36">
        <v>51</v>
      </c>
      <c r="H198" s="36">
        <v>1055</v>
      </c>
      <c r="I198" s="36">
        <v>4156</v>
      </c>
      <c r="J198" s="36">
        <v>365</v>
      </c>
      <c r="K198" s="36">
        <v>3039</v>
      </c>
      <c r="M198" s="87"/>
      <c r="N198" s="8"/>
      <c r="O198" s="8"/>
      <c r="P198" s="8"/>
    </row>
    <row r="199" spans="2:16" customFormat="1" ht="15.75" customHeight="1" x14ac:dyDescent="0.25">
      <c r="B199" s="34" t="s">
        <v>11</v>
      </c>
      <c r="C199" s="97">
        <f t="shared" si="19"/>
        <v>9345</v>
      </c>
      <c r="D199" s="98">
        <v>0</v>
      </c>
      <c r="E199" s="36">
        <v>5</v>
      </c>
      <c r="F199" s="36">
        <v>29</v>
      </c>
      <c r="G199" s="36">
        <v>63</v>
      </c>
      <c r="H199" s="36">
        <v>1129</v>
      </c>
      <c r="I199" s="36">
        <v>4439</v>
      </c>
      <c r="J199" s="36">
        <v>365</v>
      </c>
      <c r="K199" s="36">
        <v>3315</v>
      </c>
      <c r="M199" s="87"/>
      <c r="N199" s="8"/>
      <c r="O199" s="8"/>
      <c r="P199" s="8"/>
    </row>
    <row r="200" spans="2:16" customFormat="1" ht="15.75" customHeight="1" x14ac:dyDescent="0.25">
      <c r="B200" s="34" t="s">
        <v>12</v>
      </c>
      <c r="C200" s="97">
        <f t="shared" si="19"/>
        <v>8378</v>
      </c>
      <c r="D200" s="98">
        <v>0</v>
      </c>
      <c r="E200" s="36">
        <v>4</v>
      </c>
      <c r="F200" s="36">
        <v>40</v>
      </c>
      <c r="G200" s="36">
        <v>48</v>
      </c>
      <c r="H200" s="36">
        <v>992</v>
      </c>
      <c r="I200" s="36">
        <v>3873</v>
      </c>
      <c r="J200" s="36">
        <v>339</v>
      </c>
      <c r="K200" s="36">
        <v>3082</v>
      </c>
      <c r="M200" s="87"/>
      <c r="N200" s="8"/>
      <c r="O200" s="8"/>
      <c r="P200" s="8"/>
    </row>
    <row r="201" spans="2:16" customFormat="1" ht="15.75" customHeight="1" thickBot="1" x14ac:dyDescent="0.3">
      <c r="B201" s="34" t="s">
        <v>13</v>
      </c>
      <c r="C201" s="97">
        <f t="shared" si="19"/>
        <v>8479</v>
      </c>
      <c r="D201" s="98">
        <v>0</v>
      </c>
      <c r="E201" s="36">
        <v>6</v>
      </c>
      <c r="F201" s="36">
        <v>37</v>
      </c>
      <c r="G201" s="36">
        <v>40</v>
      </c>
      <c r="H201" s="36">
        <v>695</v>
      </c>
      <c r="I201" s="36">
        <v>2805</v>
      </c>
      <c r="J201" s="36">
        <v>215</v>
      </c>
      <c r="K201" s="36">
        <v>4681</v>
      </c>
      <c r="M201" s="87"/>
      <c r="N201" s="8"/>
      <c r="O201" s="8"/>
      <c r="P201" s="8"/>
    </row>
    <row r="202" spans="2:16" customFormat="1" ht="15.75" hidden="1" customHeight="1" x14ac:dyDescent="0.25">
      <c r="B202" s="34" t="s">
        <v>14</v>
      </c>
      <c r="C202" s="97">
        <f t="shared" si="19"/>
        <v>0</v>
      </c>
      <c r="D202" s="98"/>
      <c r="E202" s="36"/>
      <c r="F202" s="36"/>
      <c r="G202" s="36"/>
      <c r="H202" s="36"/>
      <c r="I202" s="36"/>
      <c r="J202" s="36"/>
      <c r="K202" s="36"/>
      <c r="M202" s="87"/>
      <c r="N202" s="8"/>
      <c r="O202" s="8"/>
      <c r="P202" s="8"/>
    </row>
    <row r="203" spans="2:16" customFormat="1" ht="15.75" hidden="1" customHeight="1" x14ac:dyDescent="0.25">
      <c r="B203" s="34" t="s">
        <v>15</v>
      </c>
      <c r="C203" s="97">
        <f t="shared" si="19"/>
        <v>0</v>
      </c>
      <c r="D203" s="98"/>
      <c r="E203" s="36"/>
      <c r="F203" s="36"/>
      <c r="G203" s="36"/>
      <c r="H203" s="36"/>
      <c r="I203" s="36"/>
      <c r="J203" s="36"/>
      <c r="K203" s="36"/>
      <c r="M203" s="87"/>
      <c r="N203" s="8"/>
      <c r="O203" s="8"/>
      <c r="P203" s="8"/>
    </row>
    <row r="204" spans="2:16" customFormat="1" ht="15.75" hidden="1" customHeight="1" x14ac:dyDescent="0.25">
      <c r="B204" s="34" t="s">
        <v>16</v>
      </c>
      <c r="C204" s="97">
        <f t="shared" si="19"/>
        <v>0</v>
      </c>
      <c r="D204" s="98"/>
      <c r="E204" s="36"/>
      <c r="F204" s="36"/>
      <c r="G204" s="36"/>
      <c r="H204" s="36"/>
      <c r="I204" s="36"/>
      <c r="J204" s="36"/>
      <c r="K204" s="36"/>
      <c r="M204" s="87"/>
      <c r="N204" s="8"/>
      <c r="O204" s="8"/>
      <c r="P204" s="8"/>
    </row>
    <row r="205" spans="2:16" customFormat="1" ht="15.75" hidden="1" customHeight="1" x14ac:dyDescent="0.25">
      <c r="B205" s="34" t="s">
        <v>17</v>
      </c>
      <c r="C205" s="97">
        <f t="shared" si="19"/>
        <v>0</v>
      </c>
      <c r="D205" s="98"/>
      <c r="E205" s="36"/>
      <c r="F205" s="36"/>
      <c r="G205" s="36"/>
      <c r="H205" s="36"/>
      <c r="I205" s="36"/>
      <c r="J205" s="36"/>
      <c r="K205" s="36"/>
      <c r="M205" s="87"/>
      <c r="N205" s="8"/>
      <c r="O205" s="8"/>
      <c r="P205" s="8"/>
    </row>
    <row r="206" spans="2:16" customFormat="1" ht="15.75" hidden="1" customHeight="1" x14ac:dyDescent="0.25">
      <c r="B206" s="34" t="s">
        <v>18</v>
      </c>
      <c r="C206" s="97">
        <f t="shared" si="19"/>
        <v>0</v>
      </c>
      <c r="D206" s="98"/>
      <c r="E206" s="36"/>
      <c r="F206" s="36"/>
      <c r="G206" s="36"/>
      <c r="H206" s="36"/>
      <c r="I206" s="36"/>
      <c r="J206" s="36"/>
      <c r="K206" s="36"/>
      <c r="M206" s="87"/>
      <c r="N206" s="8"/>
      <c r="O206" s="8"/>
      <c r="P206" s="8"/>
    </row>
    <row r="207" spans="2:16" customFormat="1" ht="15.75" hidden="1" customHeight="1" thickBot="1" x14ac:dyDescent="0.3">
      <c r="B207" s="154" t="s">
        <v>19</v>
      </c>
      <c r="C207" s="160">
        <f t="shared" si="19"/>
        <v>0</v>
      </c>
      <c r="D207" s="147"/>
      <c r="E207" s="148"/>
      <c r="F207" s="148"/>
      <c r="G207" s="148"/>
      <c r="H207" s="148"/>
      <c r="I207" s="148"/>
      <c r="J207" s="148"/>
      <c r="K207" s="148"/>
      <c r="M207" s="87"/>
      <c r="N207" s="8"/>
      <c r="O207" s="8"/>
      <c r="P207" s="8"/>
    </row>
    <row r="208" spans="2:16" customFormat="1" ht="14.25" customHeight="1" x14ac:dyDescent="0.25">
      <c r="B208" s="78" t="s">
        <v>20</v>
      </c>
      <c r="C208" s="79">
        <f>+SUM(C196:C207)</f>
        <v>50450</v>
      </c>
      <c r="D208" s="79">
        <f>+SUM(D196:D207)</f>
        <v>0</v>
      </c>
      <c r="E208" s="79">
        <f t="shared" ref="E208:K208" si="20">+SUM(E196:E207)</f>
        <v>28</v>
      </c>
      <c r="F208" s="79">
        <f t="shared" si="20"/>
        <v>189</v>
      </c>
      <c r="G208" s="79">
        <f t="shared" si="20"/>
        <v>291</v>
      </c>
      <c r="H208" s="79">
        <f t="shared" si="20"/>
        <v>5824</v>
      </c>
      <c r="I208" s="79">
        <f t="shared" si="20"/>
        <v>22639</v>
      </c>
      <c r="J208" s="79">
        <f t="shared" si="20"/>
        <v>1985</v>
      </c>
      <c r="K208" s="79">
        <f t="shared" si="20"/>
        <v>19494</v>
      </c>
      <c r="M208" s="100"/>
      <c r="N208" s="8"/>
      <c r="O208" s="101"/>
      <c r="P208" s="102"/>
    </row>
    <row r="209" spans="2:17" customFormat="1" ht="14.25" customHeight="1" x14ac:dyDescent="0.25">
      <c r="B209" s="52" t="s">
        <v>22</v>
      </c>
      <c r="C209" s="103">
        <f t="shared" ref="C209:K209" si="21">+C208/$C$208</f>
        <v>1</v>
      </c>
      <c r="D209" s="53">
        <f t="shared" si="21"/>
        <v>0</v>
      </c>
      <c r="E209" s="161">
        <f t="shared" si="21"/>
        <v>5.5500495540138756E-4</v>
      </c>
      <c r="F209" s="161">
        <f t="shared" si="21"/>
        <v>3.7462834489593658E-3</v>
      </c>
      <c r="G209" s="161">
        <f t="shared" si="21"/>
        <v>5.7680872150644201E-3</v>
      </c>
      <c r="H209" s="161">
        <f t="shared" si="21"/>
        <v>0.1154410307234886</v>
      </c>
      <c r="I209" s="161">
        <f t="shared" si="21"/>
        <v>0.44874132804757183</v>
      </c>
      <c r="J209" s="161">
        <f t="shared" si="21"/>
        <v>3.9345887016848366E-2</v>
      </c>
      <c r="K209" s="161">
        <f t="shared" si="21"/>
        <v>0.38640237859266602</v>
      </c>
      <c r="M209" s="63"/>
      <c r="N209" s="8"/>
      <c r="O209" s="101"/>
      <c r="P209" s="102"/>
    </row>
    <row r="210" spans="2:17" customFormat="1" ht="14.25" customHeight="1" x14ac:dyDescent="0.25">
      <c r="B210" s="135"/>
      <c r="C210" s="64"/>
      <c r="D210" s="63"/>
      <c r="E210" s="162"/>
      <c r="F210" s="162"/>
      <c r="G210" s="162"/>
      <c r="H210" s="162"/>
      <c r="I210" s="162"/>
      <c r="J210" s="162"/>
      <c r="K210" s="162"/>
      <c r="M210" s="63"/>
      <c r="N210" s="8"/>
      <c r="O210" s="101"/>
      <c r="P210" s="102"/>
    </row>
    <row r="211" spans="2:17" customFormat="1" ht="14.25" customHeight="1" x14ac:dyDescent="0.25">
      <c r="B211" s="104"/>
      <c r="C211" s="163"/>
      <c r="D211" s="2"/>
      <c r="E211" s="2"/>
      <c r="F211" s="2"/>
      <c r="G211" s="1"/>
      <c r="H211" s="164"/>
      <c r="I211" s="105"/>
      <c r="J211" s="105"/>
      <c r="K211" s="105"/>
      <c r="M211" s="63"/>
      <c r="N211" s="8"/>
      <c r="O211" s="101"/>
      <c r="P211" s="102"/>
    </row>
    <row r="212" spans="2:17" customFormat="1" ht="14.25" customHeight="1" x14ac:dyDescent="0.25">
      <c r="B212" s="104"/>
      <c r="C212" s="163"/>
      <c r="D212" s="2"/>
      <c r="E212" s="2"/>
      <c r="F212" s="2"/>
      <c r="G212" s="1"/>
      <c r="H212" s="165"/>
      <c r="I212" s="107"/>
      <c r="J212" s="107"/>
      <c r="K212" s="107"/>
      <c r="M212" s="63"/>
      <c r="N212" s="8"/>
      <c r="O212" s="101"/>
      <c r="P212" s="102"/>
    </row>
    <row r="213" spans="2:17" customFormat="1" ht="14.25" customHeight="1" x14ac:dyDescent="0.25">
      <c r="B213" s="60"/>
      <c r="C213" s="63"/>
      <c r="D213" s="63"/>
      <c r="E213" s="63"/>
      <c r="F213" s="63"/>
      <c r="G213" s="63"/>
      <c r="H213" s="63"/>
      <c r="I213" s="63"/>
      <c r="J213" s="63"/>
      <c r="K213" s="63"/>
      <c r="M213" s="63"/>
      <c r="N213" s="8"/>
      <c r="O213" s="101"/>
      <c r="P213" s="102"/>
    </row>
    <row r="214" spans="2:17" customFormat="1" ht="14.25" customHeight="1" x14ac:dyDescent="0.25">
      <c r="B214" s="60"/>
      <c r="C214" s="63"/>
      <c r="D214" s="63"/>
      <c r="E214" s="63"/>
      <c r="F214" s="63"/>
      <c r="G214" s="63"/>
      <c r="H214" s="63"/>
      <c r="I214" s="63"/>
      <c r="J214" s="63"/>
      <c r="K214" s="63"/>
      <c r="M214" s="63"/>
      <c r="N214" s="8"/>
      <c r="O214" s="101"/>
      <c r="P214" s="102"/>
    </row>
    <row r="215" spans="2:17" customFormat="1" ht="27" customHeight="1" x14ac:dyDescent="0.25">
      <c r="C215" s="166"/>
      <c r="D215" s="166"/>
      <c r="E215" s="166"/>
      <c r="F215" s="166"/>
    </row>
    <row r="216" spans="2:17" customFormat="1" ht="30" customHeight="1" x14ac:dyDescent="0.25">
      <c r="C216" s="166"/>
      <c r="D216" s="166"/>
      <c r="E216" s="166"/>
      <c r="F216" s="166"/>
      <c r="J216" s="88"/>
    </row>
    <row r="217" spans="2:17" customFormat="1" ht="17.25" customHeight="1" x14ac:dyDescent="0.25">
      <c r="B217" s="69" t="s">
        <v>68</v>
      </c>
      <c r="C217" s="69">
        <v>2020</v>
      </c>
      <c r="D217" s="69">
        <v>2021</v>
      </c>
      <c r="E217" s="69">
        <v>2022</v>
      </c>
      <c r="F217" s="69">
        <v>2023</v>
      </c>
      <c r="G217" s="69" t="s">
        <v>69</v>
      </c>
      <c r="H217" s="70"/>
      <c r="I217" s="70"/>
      <c r="J217" s="70"/>
      <c r="K217" s="70"/>
      <c r="M217" s="70"/>
      <c r="N217" s="70"/>
    </row>
    <row r="218" spans="2:17" customFormat="1" ht="14.25" customHeight="1" x14ac:dyDescent="0.25">
      <c r="B218" s="92" t="s">
        <v>70</v>
      </c>
      <c r="C218" s="144">
        <v>1553</v>
      </c>
      <c r="D218" s="144">
        <v>1344</v>
      </c>
      <c r="E218" s="144">
        <v>1082</v>
      </c>
      <c r="F218" s="144">
        <v>970</v>
      </c>
      <c r="G218" s="144">
        <v>412</v>
      </c>
      <c r="H218" s="44"/>
      <c r="I218" s="44"/>
      <c r="J218" s="44"/>
      <c r="K218" s="44"/>
      <c r="L218" s="44"/>
      <c r="Q218" s="167"/>
    </row>
    <row r="219" spans="2:17" customFormat="1" ht="14.25" customHeight="1" x14ac:dyDescent="0.25">
      <c r="B219" s="34" t="s">
        <v>71</v>
      </c>
      <c r="C219" s="168">
        <v>4012</v>
      </c>
      <c r="D219" s="168">
        <v>3379</v>
      </c>
      <c r="E219" s="168">
        <v>2826</v>
      </c>
      <c r="F219" s="168">
        <v>2368</v>
      </c>
      <c r="G219" s="168">
        <v>1261</v>
      </c>
      <c r="I219" s="44"/>
      <c r="J219" s="44"/>
      <c r="K219" s="44"/>
      <c r="L219" s="44"/>
      <c r="Q219" s="167"/>
    </row>
    <row r="220" spans="2:17" customFormat="1" ht="14.25" customHeight="1" x14ac:dyDescent="0.25">
      <c r="B220" s="34" t="s">
        <v>72</v>
      </c>
      <c r="C220" s="168">
        <v>2273</v>
      </c>
      <c r="D220" s="168">
        <v>2004</v>
      </c>
      <c r="E220" s="168">
        <v>1898</v>
      </c>
      <c r="F220" s="168">
        <v>1468</v>
      </c>
      <c r="G220" s="168">
        <v>765</v>
      </c>
      <c r="H220" s="44"/>
      <c r="I220" s="44"/>
      <c r="J220" s="44"/>
      <c r="K220" s="44"/>
      <c r="L220" s="44"/>
      <c r="Q220" s="167"/>
    </row>
    <row r="221" spans="2:17" customFormat="1" ht="14.25" customHeight="1" x14ac:dyDescent="0.25">
      <c r="B221" s="34" t="s">
        <v>73</v>
      </c>
      <c r="C221" s="168">
        <v>10276</v>
      </c>
      <c r="D221" s="168">
        <v>8801</v>
      </c>
      <c r="E221" s="168">
        <v>7555</v>
      </c>
      <c r="F221" s="168">
        <v>6526</v>
      </c>
      <c r="G221" s="168">
        <v>3449</v>
      </c>
      <c r="H221" s="169"/>
      <c r="I221" s="44"/>
      <c r="J221" s="44"/>
      <c r="K221" s="44"/>
      <c r="L221" s="44"/>
      <c r="Q221" s="167"/>
    </row>
    <row r="222" spans="2:17" customFormat="1" ht="14.25" customHeight="1" x14ac:dyDescent="0.25">
      <c r="B222" s="34" t="s">
        <v>74</v>
      </c>
      <c r="C222" s="168">
        <v>3966</v>
      </c>
      <c r="D222" s="168">
        <v>3446</v>
      </c>
      <c r="E222" s="168">
        <v>2919</v>
      </c>
      <c r="F222" s="168">
        <v>2503</v>
      </c>
      <c r="G222" s="168">
        <v>1200</v>
      </c>
      <c r="H222" s="44"/>
      <c r="I222" s="44"/>
      <c r="J222" s="44"/>
      <c r="K222" s="44"/>
      <c r="L222" s="44"/>
      <c r="Q222" s="167"/>
    </row>
    <row r="223" spans="2:17" customFormat="1" ht="14.25" customHeight="1" x14ac:dyDescent="0.25">
      <c r="B223" s="34" t="s">
        <v>75</v>
      </c>
      <c r="C223" s="168">
        <v>5355</v>
      </c>
      <c r="D223" s="168">
        <v>4303</v>
      </c>
      <c r="E223" s="168">
        <v>3839</v>
      </c>
      <c r="F223" s="168">
        <v>3234</v>
      </c>
      <c r="G223" s="168">
        <v>1607</v>
      </c>
      <c r="H223" s="44"/>
      <c r="I223" s="44"/>
      <c r="J223" s="44"/>
      <c r="K223" s="44"/>
      <c r="L223" s="44"/>
      <c r="Q223" s="167"/>
    </row>
    <row r="224" spans="2:17" customFormat="1" ht="14.25" customHeight="1" x14ac:dyDescent="0.25">
      <c r="B224" s="34" t="s">
        <v>76</v>
      </c>
      <c r="C224" s="168">
        <v>10907</v>
      </c>
      <c r="D224" s="168">
        <v>10604</v>
      </c>
      <c r="E224" s="168">
        <v>7878</v>
      </c>
      <c r="F224" s="168">
        <v>6820</v>
      </c>
      <c r="G224" s="168">
        <v>3396</v>
      </c>
      <c r="H224" s="44"/>
      <c r="I224" s="44"/>
      <c r="J224" s="44"/>
      <c r="K224" s="44"/>
      <c r="L224" s="44"/>
      <c r="Q224" s="167"/>
    </row>
    <row r="225" spans="2:17" customFormat="1" ht="14.25" customHeight="1" x14ac:dyDescent="0.25">
      <c r="B225" s="34" t="s">
        <v>77</v>
      </c>
      <c r="C225" s="168">
        <v>7741</v>
      </c>
      <c r="D225" s="168">
        <v>7002</v>
      </c>
      <c r="E225" s="168">
        <v>6223</v>
      </c>
      <c r="F225" s="168">
        <v>5211</v>
      </c>
      <c r="G225" s="168">
        <v>2689</v>
      </c>
      <c r="H225" s="44"/>
      <c r="I225" s="44"/>
      <c r="J225" s="44"/>
      <c r="K225" s="44"/>
      <c r="L225" s="44"/>
      <c r="Q225" s="167"/>
    </row>
    <row r="226" spans="2:17" customFormat="1" ht="14.25" customHeight="1" x14ac:dyDescent="0.25">
      <c r="B226" s="34" t="s">
        <v>78</v>
      </c>
      <c r="C226" s="168">
        <v>1283</v>
      </c>
      <c r="D226" s="168">
        <v>1076</v>
      </c>
      <c r="E226" s="168">
        <v>984</v>
      </c>
      <c r="F226" s="168">
        <v>738</v>
      </c>
      <c r="G226" s="168">
        <v>324</v>
      </c>
      <c r="H226" s="44"/>
      <c r="I226" s="44"/>
      <c r="J226" s="44"/>
      <c r="K226" s="44"/>
      <c r="L226" s="44"/>
      <c r="Q226" s="167"/>
    </row>
    <row r="227" spans="2:17" customFormat="1" ht="14.25" customHeight="1" x14ac:dyDescent="0.25">
      <c r="B227" s="34" t="s">
        <v>79</v>
      </c>
      <c r="C227" s="168">
        <v>4170</v>
      </c>
      <c r="D227" s="168">
        <v>3561</v>
      </c>
      <c r="E227" s="168">
        <v>3002</v>
      </c>
      <c r="F227" s="168">
        <v>2514</v>
      </c>
      <c r="G227" s="168">
        <v>1120</v>
      </c>
      <c r="H227" s="44"/>
      <c r="I227" s="44"/>
      <c r="J227" s="44"/>
      <c r="K227" s="44"/>
      <c r="L227" s="44"/>
      <c r="Q227" s="167"/>
    </row>
    <row r="228" spans="2:17" customFormat="1" ht="14.25" customHeight="1" x14ac:dyDescent="0.25">
      <c r="B228" s="34" t="s">
        <v>80</v>
      </c>
      <c r="C228" s="168">
        <v>5424</v>
      </c>
      <c r="D228" s="168">
        <v>4716</v>
      </c>
      <c r="E228" s="168">
        <v>4058</v>
      </c>
      <c r="F228" s="168">
        <v>3806</v>
      </c>
      <c r="G228" s="168">
        <v>1843</v>
      </c>
      <c r="H228" s="44"/>
      <c r="I228" s="44"/>
      <c r="J228" s="44"/>
      <c r="K228" s="44"/>
      <c r="L228" s="44"/>
      <c r="Q228" s="167"/>
    </row>
    <row r="229" spans="2:17" customFormat="1" ht="14.25" customHeight="1" x14ac:dyDescent="0.25">
      <c r="B229" s="34" t="s">
        <v>81</v>
      </c>
      <c r="C229" s="168">
        <v>6960</v>
      </c>
      <c r="D229" s="168">
        <v>5959</v>
      </c>
      <c r="E229" s="168">
        <v>5281</v>
      </c>
      <c r="F229" s="168">
        <v>4222</v>
      </c>
      <c r="G229" s="168">
        <v>2272</v>
      </c>
      <c r="H229" s="44"/>
      <c r="I229" s="44"/>
      <c r="J229" s="44"/>
      <c r="K229" s="44"/>
      <c r="L229" s="44"/>
      <c r="Q229" s="167"/>
    </row>
    <row r="230" spans="2:17" customFormat="1" ht="14.25" customHeight="1" x14ac:dyDescent="0.25">
      <c r="B230" s="34" t="s">
        <v>82</v>
      </c>
      <c r="C230" s="168">
        <v>9116</v>
      </c>
      <c r="D230" s="168">
        <v>7922</v>
      </c>
      <c r="E230" s="168">
        <v>6855</v>
      </c>
      <c r="F230" s="168">
        <v>5923</v>
      </c>
      <c r="G230" s="168">
        <v>3011</v>
      </c>
      <c r="H230" s="44"/>
      <c r="I230" s="44"/>
      <c r="J230" s="44"/>
      <c r="K230" s="44"/>
      <c r="L230" s="44"/>
      <c r="Q230" s="167"/>
    </row>
    <row r="231" spans="2:17" customFormat="1" ht="14.25" customHeight="1" x14ac:dyDescent="0.25">
      <c r="B231" s="34" t="s">
        <v>83</v>
      </c>
      <c r="C231" s="168">
        <v>5328</v>
      </c>
      <c r="D231" s="168">
        <v>4428</v>
      </c>
      <c r="E231" s="168">
        <v>3657</v>
      </c>
      <c r="F231" s="168">
        <v>3481</v>
      </c>
      <c r="G231" s="168">
        <v>1784</v>
      </c>
      <c r="H231" s="44"/>
      <c r="I231" s="44"/>
      <c r="J231" s="44"/>
      <c r="K231" s="44"/>
      <c r="L231" s="44"/>
      <c r="Q231" s="167"/>
    </row>
    <row r="232" spans="2:17" customFormat="1" ht="14.25" customHeight="1" x14ac:dyDescent="0.25">
      <c r="B232" s="34" t="s">
        <v>84</v>
      </c>
      <c r="C232" s="168">
        <v>128709</v>
      </c>
      <c r="D232" s="168">
        <v>114274</v>
      </c>
      <c r="E232" s="168">
        <v>90525</v>
      </c>
      <c r="F232" s="168">
        <v>75755</v>
      </c>
      <c r="G232" s="168">
        <v>38468</v>
      </c>
      <c r="H232" s="44"/>
      <c r="I232" s="44"/>
      <c r="J232" s="44"/>
      <c r="K232" s="44"/>
      <c r="L232" s="44"/>
      <c r="P232" s="167"/>
      <c r="Q232" s="167"/>
    </row>
    <row r="233" spans="2:17" customFormat="1" ht="14.25" customHeight="1" x14ac:dyDescent="0.25">
      <c r="B233" s="34" t="s">
        <v>85</v>
      </c>
      <c r="C233" s="168">
        <v>2305</v>
      </c>
      <c r="D233" s="168">
        <v>2019</v>
      </c>
      <c r="E233" s="168">
        <v>1680</v>
      </c>
      <c r="F233" s="168">
        <v>1455</v>
      </c>
      <c r="G233" s="168">
        <v>647</v>
      </c>
      <c r="H233" s="44"/>
      <c r="I233" s="44"/>
      <c r="J233" s="44"/>
      <c r="K233" s="44"/>
      <c r="L233" s="44"/>
      <c r="Q233" s="167"/>
    </row>
    <row r="234" spans="2:17" customFormat="1" ht="14.25" customHeight="1" x14ac:dyDescent="0.25">
      <c r="B234" s="34" t="s">
        <v>86</v>
      </c>
      <c r="C234" s="168">
        <v>1260</v>
      </c>
      <c r="D234" s="168">
        <v>1196</v>
      </c>
      <c r="E234" s="168">
        <v>1034</v>
      </c>
      <c r="F234" s="168">
        <v>995</v>
      </c>
      <c r="G234" s="168">
        <v>515</v>
      </c>
      <c r="H234" s="44"/>
      <c r="I234" s="44"/>
      <c r="J234" s="44"/>
      <c r="K234" s="44"/>
      <c r="L234" s="44"/>
      <c r="Q234" s="167"/>
    </row>
    <row r="235" spans="2:17" customFormat="1" ht="14.25" customHeight="1" x14ac:dyDescent="0.25">
      <c r="B235" s="34" t="s">
        <v>87</v>
      </c>
      <c r="C235" s="168">
        <v>1021</v>
      </c>
      <c r="D235" s="168">
        <v>863</v>
      </c>
      <c r="E235" s="168">
        <v>722</v>
      </c>
      <c r="F235" s="168">
        <v>571</v>
      </c>
      <c r="G235" s="168">
        <v>280</v>
      </c>
      <c r="H235" s="44"/>
      <c r="I235" s="44"/>
      <c r="J235" s="44"/>
      <c r="K235" s="44"/>
      <c r="L235" s="44"/>
      <c r="Q235" s="167"/>
    </row>
    <row r="236" spans="2:17" customFormat="1" ht="14.25" customHeight="1" x14ac:dyDescent="0.25">
      <c r="B236" s="34" t="s">
        <v>88</v>
      </c>
      <c r="C236" s="168">
        <v>987</v>
      </c>
      <c r="D236" s="168">
        <v>868</v>
      </c>
      <c r="E236" s="168">
        <v>665</v>
      </c>
      <c r="F236" s="168">
        <v>526</v>
      </c>
      <c r="G236" s="168">
        <v>292</v>
      </c>
      <c r="H236" s="44"/>
      <c r="I236" s="44"/>
      <c r="J236" s="44"/>
      <c r="K236" s="44"/>
      <c r="L236" s="44"/>
      <c r="Q236" s="167"/>
    </row>
    <row r="237" spans="2:17" customFormat="1" ht="14.25" customHeight="1" x14ac:dyDescent="0.25">
      <c r="B237" s="34" t="s">
        <v>89</v>
      </c>
      <c r="C237" s="168">
        <v>8080</v>
      </c>
      <c r="D237" s="168">
        <v>7296</v>
      </c>
      <c r="E237" s="168">
        <v>6567</v>
      </c>
      <c r="F237" s="168">
        <v>4706</v>
      </c>
      <c r="G237" s="168">
        <v>2427</v>
      </c>
      <c r="H237" s="44"/>
      <c r="I237" s="170" t="s">
        <v>90</v>
      </c>
      <c r="J237" s="171" t="s">
        <v>91</v>
      </c>
      <c r="K237" s="171"/>
      <c r="L237" s="44"/>
      <c r="Q237" s="167"/>
    </row>
    <row r="238" spans="2:17" customFormat="1" ht="14.25" customHeight="1" x14ac:dyDescent="0.25">
      <c r="B238" s="34" t="s">
        <v>92</v>
      </c>
      <c r="C238" s="168">
        <v>6339</v>
      </c>
      <c r="D238" s="168">
        <v>5264</v>
      </c>
      <c r="E238" s="168">
        <v>4348</v>
      </c>
      <c r="F238" s="168">
        <v>3722</v>
      </c>
      <c r="G238" s="168">
        <v>1766</v>
      </c>
      <c r="H238" s="44"/>
      <c r="I238" s="172"/>
      <c r="J238" s="173" t="s">
        <v>93</v>
      </c>
      <c r="K238" s="173"/>
      <c r="L238" s="44"/>
      <c r="Q238" s="167"/>
    </row>
    <row r="239" spans="2:17" customFormat="1" ht="14.25" customHeight="1" x14ac:dyDescent="0.25">
      <c r="B239" s="34" t="s">
        <v>94</v>
      </c>
      <c r="C239" s="168">
        <v>3640</v>
      </c>
      <c r="D239" s="168">
        <v>3222</v>
      </c>
      <c r="E239" s="168">
        <v>2956</v>
      </c>
      <c r="F239" s="168">
        <v>2501</v>
      </c>
      <c r="G239" s="168">
        <v>1091</v>
      </c>
      <c r="H239" s="44"/>
      <c r="I239" s="174"/>
      <c r="J239" s="173" t="s">
        <v>95</v>
      </c>
      <c r="K239" s="173"/>
      <c r="L239" s="44"/>
      <c r="Q239" s="167"/>
    </row>
    <row r="240" spans="2:17" customFormat="1" ht="14.25" customHeight="1" x14ac:dyDescent="0.25">
      <c r="B240" s="34" t="s">
        <v>96</v>
      </c>
      <c r="C240" s="168">
        <v>2062</v>
      </c>
      <c r="D240" s="168">
        <v>1700</v>
      </c>
      <c r="E240" s="168">
        <v>1500</v>
      </c>
      <c r="F240" s="168">
        <v>1423</v>
      </c>
      <c r="G240" s="168">
        <v>686</v>
      </c>
      <c r="H240" s="44"/>
      <c r="I240" s="175"/>
      <c r="J240" s="173" t="s">
        <v>97</v>
      </c>
      <c r="K240" s="173"/>
      <c r="L240" s="44"/>
      <c r="Q240" s="167"/>
    </row>
    <row r="241" spans="2:17" customFormat="1" ht="14.25" customHeight="1" x14ac:dyDescent="0.25">
      <c r="B241" s="34" t="s">
        <v>98</v>
      </c>
      <c r="C241" s="168">
        <v>960</v>
      </c>
      <c r="D241" s="168">
        <v>1085</v>
      </c>
      <c r="E241" s="168">
        <v>1104</v>
      </c>
      <c r="F241" s="168">
        <v>838</v>
      </c>
      <c r="G241" s="168">
        <v>430</v>
      </c>
      <c r="H241" s="44"/>
      <c r="I241" s="176"/>
      <c r="J241" s="173" t="s">
        <v>99</v>
      </c>
      <c r="K241" s="173"/>
      <c r="L241" s="44"/>
      <c r="Q241" s="167"/>
    </row>
    <row r="242" spans="2:17" customFormat="1" ht="14.25" customHeight="1" thickBot="1" x14ac:dyDescent="0.3">
      <c r="B242" s="177" t="s">
        <v>100</v>
      </c>
      <c r="C242" s="178">
        <v>2064</v>
      </c>
      <c r="D242" s="178">
        <v>1867</v>
      </c>
      <c r="E242" s="178">
        <v>1622</v>
      </c>
      <c r="F242" s="178">
        <v>1368</v>
      </c>
      <c r="G242" s="178">
        <v>615</v>
      </c>
      <c r="H242" s="44"/>
      <c r="I242" s="179"/>
      <c r="J242" s="173" t="s">
        <v>101</v>
      </c>
      <c r="K242" s="173"/>
      <c r="L242" s="44"/>
      <c r="P242" s="1"/>
      <c r="Q242" s="167"/>
    </row>
    <row r="243" spans="2:17" customFormat="1" ht="14.25" customHeight="1" x14ac:dyDescent="0.25">
      <c r="B243" s="180" t="s">
        <v>20</v>
      </c>
      <c r="C243" s="126">
        <f t="shared" ref="C243:G243" si="22">SUM(C218:C242)</f>
        <v>235791</v>
      </c>
      <c r="D243" s="126">
        <f t="shared" si="22"/>
        <v>208199</v>
      </c>
      <c r="E243" s="126">
        <f t="shared" si="22"/>
        <v>170780</v>
      </c>
      <c r="F243" s="126">
        <f t="shared" si="22"/>
        <v>143644</v>
      </c>
      <c r="G243" s="126">
        <f t="shared" si="22"/>
        <v>72350</v>
      </c>
      <c r="H243" s="100"/>
      <c r="I243" s="181"/>
      <c r="J243" s="173" t="s">
        <v>102</v>
      </c>
      <c r="K243" s="173"/>
      <c r="L243" s="100"/>
      <c r="M243" s="100"/>
      <c r="N243" s="100"/>
      <c r="P243" s="1"/>
    </row>
    <row r="244" spans="2:17" ht="15.75" customHeight="1" x14ac:dyDescent="0.25">
      <c r="B244" s="182" t="s">
        <v>103</v>
      </c>
      <c r="G244" s="2"/>
    </row>
    <row r="245" spans="2:17" customFormat="1" ht="35.25" customHeight="1" x14ac:dyDescent="0.25">
      <c r="B245" s="5"/>
      <c r="C245" s="183"/>
      <c r="D245" s="183"/>
      <c r="E245" s="183"/>
      <c r="F245" s="183"/>
      <c r="G245" s="183"/>
      <c r="H245" s="183"/>
      <c r="I245" s="183"/>
      <c r="J245" s="183"/>
      <c r="K245" s="183"/>
      <c r="L245" s="183"/>
      <c r="M245" s="183"/>
      <c r="N245" s="183"/>
      <c r="O245" s="183"/>
      <c r="P245" s="183"/>
    </row>
    <row r="246" spans="2:17" ht="30" customHeight="1" x14ac:dyDescent="0.25">
      <c r="B246" s="184"/>
      <c r="C246" s="185"/>
      <c r="D246" s="185"/>
      <c r="E246" s="185"/>
      <c r="F246" s="185"/>
      <c r="G246" s="185"/>
      <c r="H246" s="185"/>
      <c r="I246" s="185"/>
      <c r="J246" s="185"/>
      <c r="K246" s="185"/>
      <c r="L246" s="185"/>
      <c r="M246" s="185"/>
      <c r="N246" s="185"/>
      <c r="O246" s="185"/>
      <c r="P246" s="185"/>
    </row>
    <row r="247" spans="2:17" ht="21" customHeight="1" x14ac:dyDescent="0.25">
      <c r="B247" s="184"/>
      <c r="C247" s="185"/>
      <c r="D247" s="185"/>
      <c r="E247" s="185"/>
      <c r="F247" s="185"/>
      <c r="G247" s="185"/>
      <c r="H247" s="185"/>
      <c r="I247" s="185"/>
      <c r="J247" s="185"/>
      <c r="K247" s="185"/>
      <c r="L247" s="185"/>
      <c r="M247" s="185"/>
      <c r="N247" s="185"/>
      <c r="O247" s="185"/>
      <c r="P247" s="185"/>
    </row>
    <row r="248" spans="2:17" ht="30" customHeight="1" x14ac:dyDescent="0.25">
      <c r="B248" s="186" t="s">
        <v>104</v>
      </c>
      <c r="C248" s="186"/>
      <c r="D248" s="187" t="s">
        <v>20</v>
      </c>
      <c r="E248" s="1"/>
      <c r="F248" s="1"/>
      <c r="H248" s="188"/>
      <c r="I248" s="188"/>
      <c r="J248" s="188"/>
    </row>
    <row r="249" spans="2:17" ht="24.95" customHeight="1" x14ac:dyDescent="0.25">
      <c r="B249" s="189" t="s">
        <v>105</v>
      </c>
      <c r="C249" s="189"/>
      <c r="D249" s="190">
        <v>70310</v>
      </c>
      <c r="E249" s="1"/>
      <c r="F249" s="191"/>
      <c r="H249" s="192" t="s">
        <v>106</v>
      </c>
      <c r="I249" s="192"/>
      <c r="J249" s="192">
        <v>15</v>
      </c>
    </row>
    <row r="250" spans="2:17" ht="24.95" customHeight="1" x14ac:dyDescent="0.25">
      <c r="B250" s="193" t="s">
        <v>107</v>
      </c>
      <c r="C250" s="193"/>
      <c r="D250" s="190">
        <v>20158</v>
      </c>
      <c r="E250" s="1"/>
      <c r="F250" s="191"/>
      <c r="H250" s="192" t="s">
        <v>108</v>
      </c>
      <c r="I250" s="192"/>
      <c r="J250" s="192">
        <v>50</v>
      </c>
    </row>
    <row r="251" spans="2:17" ht="24.95" customHeight="1" x14ac:dyDescent="0.25">
      <c r="B251" s="193" t="s">
        <v>109</v>
      </c>
      <c r="C251" s="193"/>
      <c r="D251" s="190">
        <v>15067</v>
      </c>
      <c r="E251" s="1"/>
      <c r="F251" s="191"/>
      <c r="H251" s="194" t="s">
        <v>110</v>
      </c>
      <c r="I251" s="194"/>
      <c r="J251" s="195">
        <v>98</v>
      </c>
    </row>
    <row r="252" spans="2:17" ht="24.95" customHeight="1" x14ac:dyDescent="0.25">
      <c r="B252" s="193" t="s">
        <v>111</v>
      </c>
      <c r="C252" s="193"/>
      <c r="D252" s="190">
        <v>9201</v>
      </c>
      <c r="E252" s="1"/>
      <c r="F252" s="191"/>
      <c r="H252" s="192" t="s">
        <v>112</v>
      </c>
      <c r="I252" s="192"/>
      <c r="J252" s="192">
        <v>812</v>
      </c>
    </row>
    <row r="253" spans="2:17" ht="24.95" customHeight="1" x14ac:dyDescent="0.25">
      <c r="B253" s="193" t="s">
        <v>113</v>
      </c>
      <c r="C253" s="193"/>
      <c r="D253" s="190">
        <v>34371</v>
      </c>
      <c r="E253" s="1"/>
      <c r="F253" s="191"/>
      <c r="H253" s="192" t="s">
        <v>114</v>
      </c>
      <c r="I253" s="192"/>
      <c r="J253" s="192">
        <v>983</v>
      </c>
    </row>
    <row r="254" spans="2:17" ht="24.95" customHeight="1" x14ac:dyDescent="0.25">
      <c r="B254" s="193" t="s">
        <v>115</v>
      </c>
      <c r="C254" s="193"/>
      <c r="D254" s="190">
        <v>12581</v>
      </c>
      <c r="E254" s="1"/>
      <c r="F254" s="191"/>
      <c r="H254" s="192" t="s">
        <v>116</v>
      </c>
      <c r="I254" s="192"/>
      <c r="J254" s="192">
        <v>1033</v>
      </c>
    </row>
    <row r="255" spans="2:17" ht="24.95" customHeight="1" x14ac:dyDescent="0.25">
      <c r="B255" s="193" t="s">
        <v>117</v>
      </c>
      <c r="C255" s="193"/>
      <c r="D255" s="190">
        <v>35535</v>
      </c>
      <c r="E255" s="1"/>
      <c r="F255" s="191"/>
      <c r="H255" s="192" t="s">
        <v>65</v>
      </c>
      <c r="I255" s="192"/>
      <c r="J255" s="192">
        <v>1566</v>
      </c>
    </row>
    <row r="256" spans="2:17" ht="24.95" customHeight="1" x14ac:dyDescent="0.25">
      <c r="B256" s="193" t="s">
        <v>118</v>
      </c>
      <c r="C256" s="193"/>
      <c r="D256" s="190">
        <v>36978</v>
      </c>
      <c r="E256" s="1"/>
      <c r="F256" s="191"/>
      <c r="H256" s="192" t="s">
        <v>119</v>
      </c>
      <c r="I256" s="192"/>
      <c r="J256" s="192">
        <v>1915</v>
      </c>
    </row>
    <row r="257" spans="2:16" ht="24.95" customHeight="1" x14ac:dyDescent="0.25">
      <c r="B257" s="193" t="s">
        <v>120</v>
      </c>
      <c r="C257" s="193"/>
      <c r="D257" s="190">
        <v>3391</v>
      </c>
      <c r="E257" s="1"/>
      <c r="F257" s="191"/>
      <c r="H257" s="192" t="s">
        <v>120</v>
      </c>
      <c r="I257" s="192"/>
      <c r="J257" s="192">
        <v>3391</v>
      </c>
    </row>
    <row r="258" spans="2:16" ht="24.95" customHeight="1" x14ac:dyDescent="0.25">
      <c r="B258" s="193" t="s">
        <v>116</v>
      </c>
      <c r="C258" s="193"/>
      <c r="D258" s="190">
        <v>1033</v>
      </c>
      <c r="E258" s="1"/>
      <c r="F258" s="191"/>
      <c r="H258" s="192" t="s">
        <v>121</v>
      </c>
      <c r="I258" s="192"/>
      <c r="J258" s="192">
        <v>8917</v>
      </c>
    </row>
    <row r="259" spans="2:16" ht="24.95" customHeight="1" x14ac:dyDescent="0.25">
      <c r="B259" s="193" t="s">
        <v>114</v>
      </c>
      <c r="C259" s="193"/>
      <c r="D259" s="190">
        <v>983</v>
      </c>
      <c r="E259" s="1"/>
      <c r="F259" s="191"/>
      <c r="H259" s="192" t="s">
        <v>111</v>
      </c>
      <c r="I259" s="192"/>
      <c r="J259" s="192">
        <v>9201</v>
      </c>
    </row>
    <row r="260" spans="2:16" ht="24.95" customHeight="1" x14ac:dyDescent="0.25">
      <c r="B260" s="193" t="s">
        <v>121</v>
      </c>
      <c r="C260" s="193"/>
      <c r="D260" s="190">
        <v>8917</v>
      </c>
      <c r="E260" s="1"/>
      <c r="F260" s="191"/>
      <c r="H260" s="192" t="s">
        <v>115</v>
      </c>
      <c r="I260" s="192"/>
      <c r="J260" s="192">
        <v>12581</v>
      </c>
    </row>
    <row r="261" spans="2:16" ht="33" customHeight="1" x14ac:dyDescent="0.25">
      <c r="B261" s="193" t="s">
        <v>122</v>
      </c>
      <c r="C261" s="193"/>
      <c r="D261" s="190">
        <v>20338</v>
      </c>
      <c r="E261" s="1"/>
      <c r="F261" s="191"/>
      <c r="H261" s="192" t="s">
        <v>109</v>
      </c>
      <c r="I261" s="192"/>
      <c r="J261" s="192">
        <v>15067</v>
      </c>
    </row>
    <row r="262" spans="2:16" ht="33" customHeight="1" x14ac:dyDescent="0.25">
      <c r="B262" s="193" t="s">
        <v>112</v>
      </c>
      <c r="C262" s="193"/>
      <c r="D262" s="190">
        <v>812</v>
      </c>
      <c r="E262" s="1"/>
      <c r="F262" s="191"/>
      <c r="H262" s="192" t="s">
        <v>107</v>
      </c>
      <c r="I262" s="192"/>
      <c r="J262" s="192">
        <v>20158</v>
      </c>
    </row>
    <row r="263" spans="2:16" ht="33" customHeight="1" x14ac:dyDescent="0.25">
      <c r="B263" s="193" t="s">
        <v>119</v>
      </c>
      <c r="C263" s="193"/>
      <c r="D263" s="190">
        <v>1915</v>
      </c>
      <c r="E263" s="1"/>
      <c r="F263" s="191"/>
      <c r="H263" s="192" t="s">
        <v>122</v>
      </c>
      <c r="I263" s="192"/>
      <c r="J263" s="192">
        <v>20338</v>
      </c>
    </row>
    <row r="264" spans="2:16" ht="33" customHeight="1" x14ac:dyDescent="0.25">
      <c r="B264" s="193" t="s">
        <v>108</v>
      </c>
      <c r="C264" s="193"/>
      <c r="D264" s="190">
        <v>50</v>
      </c>
      <c r="E264" s="1"/>
      <c r="F264" s="191"/>
      <c r="H264" s="192" t="s">
        <v>113</v>
      </c>
      <c r="I264" s="192"/>
      <c r="J264" s="192">
        <v>34371</v>
      </c>
    </row>
    <row r="265" spans="2:16" ht="33" customHeight="1" x14ac:dyDescent="0.25">
      <c r="B265" s="193" t="s">
        <v>106</v>
      </c>
      <c r="C265" s="193"/>
      <c r="D265" s="190">
        <v>15</v>
      </c>
      <c r="E265" s="1"/>
      <c r="F265" s="191"/>
      <c r="H265" s="192" t="s">
        <v>117</v>
      </c>
      <c r="I265" s="192"/>
      <c r="J265" s="192">
        <v>35535</v>
      </c>
    </row>
    <row r="266" spans="2:16" ht="33" customHeight="1" x14ac:dyDescent="0.25">
      <c r="B266" s="193" t="s">
        <v>110</v>
      </c>
      <c r="C266" s="193"/>
      <c r="D266" s="190">
        <v>98</v>
      </c>
      <c r="E266" s="1"/>
      <c r="F266" s="191"/>
      <c r="H266" s="192" t="s">
        <v>118</v>
      </c>
      <c r="I266" s="192"/>
      <c r="J266" s="192">
        <v>36978</v>
      </c>
    </row>
    <row r="267" spans="2:16" ht="24.95" customHeight="1" x14ac:dyDescent="0.25">
      <c r="B267" s="196" t="s">
        <v>65</v>
      </c>
      <c r="C267" s="196"/>
      <c r="D267" s="197">
        <v>1566</v>
      </c>
      <c r="E267" s="1"/>
      <c r="F267" s="191"/>
      <c r="H267" s="192" t="s">
        <v>105</v>
      </c>
      <c r="I267" s="192"/>
      <c r="J267" s="192">
        <v>70310</v>
      </c>
    </row>
    <row r="268" spans="2:16" ht="14.25" customHeight="1" x14ac:dyDescent="0.25">
      <c r="B268" s="151" t="s">
        <v>67</v>
      </c>
      <c r="C268" s="198"/>
      <c r="D268" s="198"/>
      <c r="E268" s="199"/>
      <c r="F268" s="191"/>
      <c r="G268" s="182" t="s">
        <v>103</v>
      </c>
      <c r="H268" s="200"/>
      <c r="I268" s="200"/>
      <c r="J268" s="200"/>
      <c r="K268" s="200"/>
      <c r="L268" s="200"/>
      <c r="M268" s="200"/>
      <c r="N268" s="200"/>
      <c r="O268" s="200"/>
      <c r="P268" s="200"/>
    </row>
    <row r="269" spans="2:16" ht="14.25" customHeight="1" x14ac:dyDescent="0.25">
      <c r="B269" s="151"/>
      <c r="C269" s="198"/>
      <c r="D269" s="198"/>
      <c r="E269" s="199"/>
      <c r="F269" s="191"/>
      <c r="G269" s="182"/>
      <c r="H269" s="200"/>
      <c r="I269" s="200"/>
      <c r="J269" s="200"/>
      <c r="K269" s="200"/>
      <c r="L269" s="200"/>
      <c r="M269" s="200"/>
      <c r="N269" s="200"/>
      <c r="O269" s="200"/>
      <c r="P269" s="200"/>
    </row>
    <row r="270" spans="2:16" ht="14.25" customHeight="1" x14ac:dyDescent="0.25">
      <c r="B270" s="151"/>
      <c r="C270" s="198"/>
      <c r="D270" s="198"/>
      <c r="E270" s="199"/>
      <c r="F270" s="191"/>
      <c r="G270" s="182"/>
      <c r="H270" s="200"/>
      <c r="I270" s="200"/>
      <c r="J270" s="200"/>
      <c r="K270" s="200"/>
      <c r="L270" s="200"/>
      <c r="M270" s="200"/>
      <c r="N270" s="200"/>
      <c r="O270" s="200"/>
      <c r="P270" s="200"/>
    </row>
    <row r="271" spans="2:16" ht="14.25" customHeight="1" x14ac:dyDescent="0.25">
      <c r="B271" s="151"/>
      <c r="C271" s="198"/>
      <c r="D271" s="198"/>
      <c r="E271" s="199"/>
      <c r="F271" s="191"/>
      <c r="G271" s="182"/>
      <c r="H271" s="200"/>
      <c r="I271" s="200"/>
      <c r="J271" s="200"/>
      <c r="K271" s="200"/>
      <c r="L271" s="200"/>
      <c r="M271" s="200"/>
      <c r="N271" s="200"/>
      <c r="O271" s="200"/>
      <c r="P271" s="200"/>
    </row>
    <row r="272" spans="2:16" ht="14.25" customHeight="1" x14ac:dyDescent="0.25">
      <c r="B272" s="151"/>
      <c r="C272" s="198"/>
      <c r="D272" s="198"/>
      <c r="E272" s="199"/>
      <c r="F272" s="191"/>
      <c r="G272" s="182"/>
      <c r="H272" s="200"/>
      <c r="I272" s="200"/>
      <c r="J272" s="200"/>
      <c r="K272" s="200"/>
      <c r="L272" s="200"/>
      <c r="M272" s="200"/>
      <c r="N272" s="200"/>
      <c r="O272" s="200"/>
      <c r="P272" s="200"/>
    </row>
    <row r="273" spans="2:16" ht="14.25" customHeight="1" x14ac:dyDescent="0.25">
      <c r="B273" s="151"/>
      <c r="C273" s="198"/>
      <c r="D273" s="198"/>
      <c r="E273" s="199"/>
      <c r="F273" s="191"/>
      <c r="G273" s="182"/>
      <c r="H273" s="200"/>
      <c r="I273" s="200"/>
      <c r="J273" s="200"/>
      <c r="K273" s="200"/>
      <c r="L273" s="200"/>
      <c r="M273" s="200"/>
      <c r="N273" s="200"/>
      <c r="O273" s="200"/>
      <c r="P273" s="200"/>
    </row>
    <row r="274" spans="2:16" ht="25.5" customHeight="1" x14ac:dyDescent="0.25">
      <c r="B274" s="186" t="s">
        <v>123</v>
      </c>
      <c r="C274" s="186"/>
      <c r="D274" s="187" t="s">
        <v>20</v>
      </c>
      <c r="E274" s="199"/>
      <c r="F274" s="191"/>
      <c r="G274" s="182"/>
      <c r="H274" s="200"/>
      <c r="I274" s="200"/>
      <c r="J274" s="200"/>
      <c r="K274" s="200"/>
      <c r="L274" s="200"/>
      <c r="M274" s="200"/>
      <c r="N274" s="200"/>
      <c r="O274" s="200"/>
      <c r="P274" s="200"/>
    </row>
    <row r="275" spans="2:16" ht="22.5" customHeight="1" x14ac:dyDescent="0.25">
      <c r="B275" s="196" t="s">
        <v>124</v>
      </c>
      <c r="C275" s="196"/>
      <c r="D275" s="197">
        <v>32525</v>
      </c>
      <c r="E275" s="199"/>
      <c r="F275" s="191"/>
      <c r="G275" s="182"/>
      <c r="H275" s="200"/>
      <c r="I275" s="200"/>
      <c r="J275" s="200"/>
      <c r="K275" s="200"/>
      <c r="L275" s="200"/>
      <c r="M275" s="200"/>
      <c r="N275" s="200"/>
      <c r="O275" s="200"/>
      <c r="P275" s="200"/>
    </row>
    <row r="276" spans="2:16" ht="14.25" customHeight="1" x14ac:dyDescent="0.25">
      <c r="B276" s="151"/>
      <c r="C276" s="198"/>
      <c r="D276" s="198"/>
      <c r="E276" s="199"/>
      <c r="F276" s="191"/>
      <c r="G276" s="182"/>
      <c r="H276" s="200"/>
      <c r="I276" s="200"/>
      <c r="J276" s="200"/>
      <c r="K276" s="200"/>
      <c r="L276" s="200"/>
      <c r="M276" s="200"/>
      <c r="N276" s="200"/>
      <c r="O276" s="200"/>
      <c r="P276" s="200"/>
    </row>
    <row r="277" spans="2:16" ht="14.25" customHeight="1" thickBot="1" x14ac:dyDescent="0.3">
      <c r="B277" s="201"/>
      <c r="C277" s="198"/>
      <c r="D277" s="198"/>
      <c r="E277" s="199"/>
      <c r="F277" s="199"/>
      <c r="G277" s="199"/>
      <c r="H277" s="200"/>
      <c r="I277" s="200"/>
      <c r="J277" s="200"/>
      <c r="K277" s="200"/>
      <c r="L277" s="200"/>
      <c r="M277" s="200"/>
      <c r="N277" s="200"/>
      <c r="O277" s="200"/>
      <c r="P277" s="200"/>
    </row>
    <row r="278" spans="2:16" ht="18.75" customHeight="1" thickTop="1" x14ac:dyDescent="0.25">
      <c r="B278" s="202"/>
      <c r="C278" s="202"/>
      <c r="D278" s="202"/>
      <c r="E278" s="202"/>
      <c r="F278" s="202"/>
      <c r="G278" s="202"/>
      <c r="H278" s="202"/>
      <c r="I278" s="202"/>
      <c r="J278" s="202"/>
      <c r="K278" s="202"/>
      <c r="L278" s="202"/>
      <c r="M278" s="202"/>
      <c r="N278" s="202"/>
      <c r="O278" s="202"/>
      <c r="P278" s="202"/>
    </row>
    <row r="279" spans="2:16" ht="3" customHeight="1" x14ac:dyDescent="0.25">
      <c r="B279" s="203"/>
      <c r="C279" s="203"/>
      <c r="D279" s="203"/>
      <c r="E279" s="203"/>
      <c r="F279" s="203"/>
      <c r="G279" s="203"/>
      <c r="H279" s="203"/>
      <c r="I279" s="203"/>
      <c r="J279" s="203"/>
      <c r="K279" s="203"/>
      <c r="L279" s="203"/>
      <c r="M279" s="203"/>
      <c r="N279" s="203"/>
      <c r="O279" s="203"/>
      <c r="P279" s="203"/>
    </row>
    <row r="280" spans="2:16" ht="11.25" customHeight="1" x14ac:dyDescent="0.25">
      <c r="B280" s="204"/>
      <c r="C280" s="185"/>
      <c r="D280" s="185"/>
      <c r="E280" s="185"/>
      <c r="F280" s="205"/>
      <c r="G280" s="205"/>
      <c r="H280" s="203"/>
      <c r="I280" s="203"/>
      <c r="J280" s="203"/>
      <c r="K280" s="203"/>
      <c r="L280" s="203"/>
      <c r="M280" s="203"/>
      <c r="N280" s="203"/>
      <c r="O280" s="203"/>
      <c r="P280" s="203"/>
    </row>
    <row r="281" spans="2:16" s="207" customFormat="1" ht="27.75" customHeight="1" x14ac:dyDescent="0.25">
      <c r="B281" s="206"/>
      <c r="C281" s="206"/>
      <c r="D281" s="206"/>
      <c r="E281" s="206"/>
      <c r="F281" s="206"/>
      <c r="G281" s="206"/>
    </row>
    <row r="282" spans="2:16" s="207" customFormat="1" ht="23.25" customHeight="1" x14ac:dyDescent="0.25">
      <c r="B282" s="208"/>
      <c r="C282" s="208"/>
      <c r="D282" s="208"/>
      <c r="E282" s="208"/>
      <c r="F282" s="208"/>
      <c r="G282" s="209"/>
    </row>
    <row r="283" spans="2:16" s="207" customFormat="1" ht="43.5" customHeight="1" x14ac:dyDescent="0.25">
      <c r="B283" s="210" t="s">
        <v>0</v>
      </c>
      <c r="C283" s="211"/>
      <c r="D283" s="212">
        <v>2023</v>
      </c>
      <c r="E283" s="212">
        <v>2024</v>
      </c>
      <c r="F283" s="213" t="s">
        <v>125</v>
      </c>
      <c r="G283" s="214"/>
    </row>
    <row r="284" spans="2:16" s="207" customFormat="1" ht="18" customHeight="1" x14ac:dyDescent="0.25">
      <c r="B284" s="215" t="s">
        <v>8</v>
      </c>
      <c r="C284" s="216"/>
      <c r="D284" s="217">
        <v>11714</v>
      </c>
      <c r="E284" s="217">
        <f>+C94</f>
        <v>11524</v>
      </c>
      <c r="F284" s="218">
        <f t="shared" ref="F284:F295" si="23">E284/D284-1</f>
        <v>-1.6219907802629385E-2</v>
      </c>
      <c r="G284" s="214"/>
    </row>
    <row r="285" spans="2:16" s="207" customFormat="1" ht="18" customHeight="1" x14ac:dyDescent="0.25">
      <c r="B285" s="215" t="s">
        <v>9</v>
      </c>
      <c r="C285" s="216"/>
      <c r="D285" s="219">
        <v>11372</v>
      </c>
      <c r="E285" s="217">
        <f t="shared" ref="E285:E295" si="24">+C95</f>
        <v>11337</v>
      </c>
      <c r="F285" s="218">
        <f t="shared" si="23"/>
        <v>-3.0777347871966398E-3</v>
      </c>
      <c r="G285" s="214"/>
    </row>
    <row r="286" spans="2:16" s="207" customFormat="1" ht="18" customHeight="1" x14ac:dyDescent="0.25">
      <c r="B286" s="215" t="s">
        <v>10</v>
      </c>
      <c r="C286" s="216"/>
      <c r="D286" s="219">
        <v>13825</v>
      </c>
      <c r="E286" s="217">
        <f t="shared" si="24"/>
        <v>12513</v>
      </c>
      <c r="F286" s="218">
        <f t="shared" si="23"/>
        <v>-9.490054249547919E-2</v>
      </c>
      <c r="G286" s="214"/>
    </row>
    <row r="287" spans="2:16" s="207" customFormat="1" ht="18" customHeight="1" x14ac:dyDescent="0.25">
      <c r="B287" s="215" t="s">
        <v>11</v>
      </c>
      <c r="C287" s="216"/>
      <c r="D287" s="219">
        <v>12727</v>
      </c>
      <c r="E287" s="217">
        <f t="shared" si="24"/>
        <v>13058</v>
      </c>
      <c r="F287" s="218">
        <f t="shared" si="23"/>
        <v>2.6007700165003644E-2</v>
      </c>
      <c r="G287" s="214"/>
    </row>
    <row r="288" spans="2:16" s="207" customFormat="1" ht="18" customHeight="1" x14ac:dyDescent="0.25">
      <c r="B288" s="215" t="s">
        <v>12</v>
      </c>
      <c r="C288" s="216"/>
      <c r="D288" s="219">
        <v>13094</v>
      </c>
      <c r="E288" s="217">
        <f t="shared" si="24"/>
        <v>12025</v>
      </c>
      <c r="F288" s="218">
        <f t="shared" si="23"/>
        <v>-8.1640446005804224E-2</v>
      </c>
      <c r="G288" s="214"/>
    </row>
    <row r="289" spans="2:7" s="207" customFormat="1" ht="18" customHeight="1" thickBot="1" x14ac:dyDescent="0.3">
      <c r="B289" s="215" t="s">
        <v>13</v>
      </c>
      <c r="C289" s="216"/>
      <c r="D289" s="219">
        <v>11910</v>
      </c>
      <c r="E289" s="217">
        <f t="shared" si="24"/>
        <v>11893</v>
      </c>
      <c r="F289" s="218">
        <f t="shared" si="23"/>
        <v>-1.4273719563392406E-3</v>
      </c>
      <c r="G289" s="214"/>
    </row>
    <row r="290" spans="2:7" s="207" customFormat="1" ht="18" hidden="1" customHeight="1" x14ac:dyDescent="0.25">
      <c r="B290" s="215" t="s">
        <v>14</v>
      </c>
      <c r="C290" s="216"/>
      <c r="D290" s="219">
        <v>11408</v>
      </c>
      <c r="E290" s="217">
        <f t="shared" si="24"/>
        <v>0</v>
      </c>
      <c r="F290" s="218">
        <f t="shared" si="23"/>
        <v>-1</v>
      </c>
      <c r="G290" s="214"/>
    </row>
    <row r="291" spans="2:7" s="207" customFormat="1" ht="18" hidden="1" customHeight="1" x14ac:dyDescent="0.25">
      <c r="B291" s="215" t="s">
        <v>15</v>
      </c>
      <c r="C291" s="216"/>
      <c r="D291" s="219">
        <v>12127</v>
      </c>
      <c r="E291" s="217">
        <f t="shared" si="24"/>
        <v>0</v>
      </c>
      <c r="F291" s="218">
        <f t="shared" si="23"/>
        <v>-1</v>
      </c>
      <c r="G291" s="214"/>
    </row>
    <row r="292" spans="2:7" s="207" customFormat="1" ht="18" hidden="1" customHeight="1" x14ac:dyDescent="0.25">
      <c r="B292" s="215" t="s">
        <v>16</v>
      </c>
      <c r="C292" s="216"/>
      <c r="D292" s="219">
        <v>11367</v>
      </c>
      <c r="E292" s="217">
        <f t="shared" si="24"/>
        <v>0</v>
      </c>
      <c r="F292" s="218">
        <f t="shared" si="23"/>
        <v>-1</v>
      </c>
      <c r="G292" s="214"/>
    </row>
    <row r="293" spans="2:7" s="207" customFormat="1" ht="18" hidden="1" customHeight="1" x14ac:dyDescent="0.25">
      <c r="B293" s="215" t="s">
        <v>17</v>
      </c>
      <c r="C293" s="216"/>
      <c r="D293" s="219">
        <v>11969</v>
      </c>
      <c r="E293" s="217">
        <f t="shared" si="24"/>
        <v>0</v>
      </c>
      <c r="F293" s="218">
        <f t="shared" si="23"/>
        <v>-1</v>
      </c>
      <c r="G293" s="214"/>
    </row>
    <row r="294" spans="2:7" s="207" customFormat="1" ht="18" hidden="1" customHeight="1" x14ac:dyDescent="0.25">
      <c r="B294" s="215" t="s">
        <v>18</v>
      </c>
      <c r="C294" s="216"/>
      <c r="D294" s="219">
        <v>11776</v>
      </c>
      <c r="E294" s="217">
        <f t="shared" si="24"/>
        <v>0</v>
      </c>
      <c r="F294" s="218">
        <f t="shared" si="23"/>
        <v>-1</v>
      </c>
      <c r="G294" s="214"/>
    </row>
    <row r="295" spans="2:7" s="207" customFormat="1" ht="18" hidden="1" customHeight="1" x14ac:dyDescent="0.25">
      <c r="B295" s="220" t="s">
        <v>19</v>
      </c>
      <c r="C295" s="221"/>
      <c r="D295" s="219">
        <v>10355</v>
      </c>
      <c r="E295" s="217">
        <f t="shared" si="24"/>
        <v>0</v>
      </c>
      <c r="F295" s="218">
        <f t="shared" si="23"/>
        <v>-1</v>
      </c>
      <c r="G295" s="214"/>
    </row>
    <row r="296" spans="2:7" s="207" customFormat="1" ht="18" customHeight="1" x14ac:dyDescent="0.25">
      <c r="B296" s="222" t="s">
        <v>20</v>
      </c>
      <c r="C296" s="222"/>
      <c r="D296" s="223">
        <f>+SUM(D284:D289)</f>
        <v>74642</v>
      </c>
      <c r="E296" s="223">
        <f>+SUM(E284:E289)</f>
        <v>72350</v>
      </c>
      <c r="F296" s="224">
        <f>+E296/D296-1</f>
        <v>-3.0706572707055013E-2</v>
      </c>
      <c r="G296" s="214"/>
    </row>
    <row r="297" spans="2:7" x14ac:dyDescent="0.25">
      <c r="B297" s="203" t="s">
        <v>126</v>
      </c>
    </row>
  </sheetData>
  <mergeCells count="62">
    <mergeCell ref="B296:C296"/>
    <mergeCell ref="B290:C290"/>
    <mergeCell ref="B291:C291"/>
    <mergeCell ref="B292:C292"/>
    <mergeCell ref="B293:C293"/>
    <mergeCell ref="B294:C294"/>
    <mergeCell ref="B295:C295"/>
    <mergeCell ref="B284:C284"/>
    <mergeCell ref="B285:C285"/>
    <mergeCell ref="B286:C286"/>
    <mergeCell ref="B287:C287"/>
    <mergeCell ref="B288:C288"/>
    <mergeCell ref="B289:C289"/>
    <mergeCell ref="B265:C265"/>
    <mergeCell ref="B266:C266"/>
    <mergeCell ref="B267:C267"/>
    <mergeCell ref="B274:C274"/>
    <mergeCell ref="B275:C275"/>
    <mergeCell ref="B283:C283"/>
    <mergeCell ref="B259:C259"/>
    <mergeCell ref="B260:C260"/>
    <mergeCell ref="B261:C261"/>
    <mergeCell ref="B262:C262"/>
    <mergeCell ref="B263:C263"/>
    <mergeCell ref="B264:C264"/>
    <mergeCell ref="B253:C253"/>
    <mergeCell ref="B254:C254"/>
    <mergeCell ref="B255:C255"/>
    <mergeCell ref="B256:C256"/>
    <mergeCell ref="B257:C257"/>
    <mergeCell ref="B258:C258"/>
    <mergeCell ref="J243:K243"/>
    <mergeCell ref="B248:C248"/>
    <mergeCell ref="B249:C249"/>
    <mergeCell ref="B250:C250"/>
    <mergeCell ref="B251:C251"/>
    <mergeCell ref="B252:C252"/>
    <mergeCell ref="J237:K237"/>
    <mergeCell ref="J238:K238"/>
    <mergeCell ref="J239:K239"/>
    <mergeCell ref="J240:K240"/>
    <mergeCell ref="J241:K241"/>
    <mergeCell ref="J242:K242"/>
    <mergeCell ref="B113:B114"/>
    <mergeCell ref="C113:C114"/>
    <mergeCell ref="K113:K114"/>
    <mergeCell ref="B194:B195"/>
    <mergeCell ref="C194:C195"/>
    <mergeCell ref="K194:K195"/>
    <mergeCell ref="B35:G35"/>
    <mergeCell ref="B57:B58"/>
    <mergeCell ref="C57:C58"/>
    <mergeCell ref="K57:K58"/>
    <mergeCell ref="B86:C86"/>
    <mergeCell ref="B92:F92"/>
    <mergeCell ref="B3:P3"/>
    <mergeCell ref="B4:P4"/>
    <mergeCell ref="B7:F7"/>
    <mergeCell ref="B8:B9"/>
    <mergeCell ref="C8:C9"/>
    <mergeCell ref="D8:F8"/>
    <mergeCell ref="G8:G9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52" orientation="portrait" r:id="rId1"/>
  <rowBreaks count="3" manualBreakCount="3">
    <brk id="87" max="16" man="1"/>
    <brk id="192" max="16" man="1"/>
    <brk id="27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Linea 100</vt:lpstr>
      <vt:lpstr>'Linea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2024-07-15T22:21:43Z</dcterms:created>
  <dcterms:modified xsi:type="dcterms:W3CDTF">2024-07-15T22:23:44Z</dcterms:modified>
</cp:coreProperties>
</file>