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PPM_SGIC\PROGRAMA_AURORA_SGIC\BOLETIN ESTADISTICO\8.BOLETIN AGOSTO 2024\BV Agosto 2024\paginas\"/>
    </mc:Choice>
  </mc:AlternateContent>
  <xr:revisionPtr revIDLastSave="0" documentId="8_{75D71AD5-4313-4172-BE31-80DE1A986C93}" xr6:coauthVersionLast="47" xr6:coauthVersionMax="47" xr10:uidLastSave="{00000000-0000-0000-0000-000000000000}"/>
  <bookViews>
    <workbookView xWindow="-120" yWindow="-120" windowWidth="29040" windowHeight="15840" xr2:uid="{6D6ADDFC-A8BF-4E39-8E4F-F28D5C557B07}"/>
  </bookViews>
  <sheets>
    <sheet name="Tentativa" sheetId="1" r:id="rId1"/>
  </sheets>
  <externalReferences>
    <externalReference r:id="rId2"/>
  </externalReferences>
  <definedNames>
    <definedName name="_xlnm.Print_Area" localSheetId="0">Tentativa!$B$1:$S$223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2" i="1" l="1"/>
  <c r="F222" i="1" s="1"/>
  <c r="D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D199" i="1"/>
  <c r="E198" i="1"/>
  <c r="E197" i="1"/>
  <c r="E196" i="1"/>
  <c r="E199" i="1" s="1"/>
  <c r="D190" i="1"/>
  <c r="E189" i="1" s="1"/>
  <c r="M189" i="1"/>
  <c r="E188" i="1"/>
  <c r="N187" i="1"/>
  <c r="E186" i="1"/>
  <c r="N185" i="1"/>
  <c r="R174" i="1"/>
  <c r="Q174" i="1"/>
  <c r="P174" i="1"/>
  <c r="P175" i="1" s="1"/>
  <c r="O174" i="1"/>
  <c r="N174" i="1"/>
  <c r="M174" i="1"/>
  <c r="L174" i="1"/>
  <c r="L175" i="1" s="1"/>
  <c r="K174" i="1"/>
  <c r="J174" i="1"/>
  <c r="I174" i="1"/>
  <c r="H174" i="1"/>
  <c r="H175" i="1" s="1"/>
  <c r="G174" i="1"/>
  <c r="F174" i="1"/>
  <c r="E174" i="1"/>
  <c r="D174" i="1"/>
  <c r="D175" i="1" s="1"/>
  <c r="C173" i="1"/>
  <c r="C172" i="1"/>
  <c r="C171" i="1"/>
  <c r="C170" i="1"/>
  <c r="C174" i="1" s="1"/>
  <c r="L160" i="1"/>
  <c r="K160" i="1"/>
  <c r="J160" i="1"/>
  <c r="I160" i="1"/>
  <c r="H160" i="1"/>
  <c r="G160" i="1"/>
  <c r="F160" i="1"/>
  <c r="E160" i="1"/>
  <c r="D160" i="1"/>
  <c r="C159" i="1"/>
  <c r="C158" i="1"/>
  <c r="C157" i="1"/>
  <c r="C156" i="1"/>
  <c r="C160" i="1" s="1"/>
  <c r="E149" i="1"/>
  <c r="F147" i="1" s="1"/>
  <c r="F148" i="1"/>
  <c r="F144" i="1"/>
  <c r="F140" i="1"/>
  <c r="F136" i="1"/>
  <c r="M134" i="1"/>
  <c r="M133" i="1"/>
  <c r="M132" i="1"/>
  <c r="F132" i="1"/>
  <c r="M131" i="1"/>
  <c r="M130" i="1"/>
  <c r="F129" i="1"/>
  <c r="F128" i="1"/>
  <c r="F125" i="1"/>
  <c r="F124" i="1"/>
  <c r="F121" i="1"/>
  <c r="F120" i="1"/>
  <c r="F117" i="1"/>
  <c r="F116" i="1"/>
  <c r="F113" i="1"/>
  <c r="F112" i="1"/>
  <c r="M106" i="1"/>
  <c r="N104" i="1" s="1"/>
  <c r="N105" i="1"/>
  <c r="C104" i="1"/>
  <c r="D99" i="1" s="1"/>
  <c r="N103" i="1"/>
  <c r="D101" i="1"/>
  <c r="M99" i="1"/>
  <c r="N98" i="1" s="1"/>
  <c r="D98" i="1"/>
  <c r="D89" i="1"/>
  <c r="J86" i="1"/>
  <c r="K78" i="1"/>
  <c r="N77" i="1"/>
  <c r="O75" i="1" s="1"/>
  <c r="E76" i="1"/>
  <c r="P67" i="1"/>
  <c r="O67" i="1"/>
  <c r="N67" i="1"/>
  <c r="M67" i="1"/>
  <c r="L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67" i="1" s="1"/>
  <c r="G34" i="1"/>
  <c r="H33" i="1"/>
  <c r="H32" i="1"/>
  <c r="H31" i="1"/>
  <c r="H30" i="1"/>
  <c r="H29" i="1"/>
  <c r="H28" i="1"/>
  <c r="H27" i="1"/>
  <c r="H26" i="1"/>
  <c r="D26" i="1"/>
  <c r="H25" i="1"/>
  <c r="H24" i="1"/>
  <c r="H23" i="1"/>
  <c r="H22" i="1"/>
  <c r="H21" i="1"/>
  <c r="H20" i="1"/>
  <c r="H19" i="1"/>
  <c r="K83" i="1" l="1"/>
  <c r="K81" i="1"/>
  <c r="K79" i="1"/>
  <c r="K75" i="1"/>
  <c r="K85" i="1"/>
  <c r="E88" i="1"/>
  <c r="E86" i="1"/>
  <c r="E84" i="1"/>
  <c r="E82" i="1"/>
  <c r="E80" i="1"/>
  <c r="E78" i="1"/>
  <c r="E77" i="1"/>
  <c r="E87" i="1"/>
  <c r="E85" i="1"/>
  <c r="E83" i="1"/>
  <c r="E79" i="1"/>
  <c r="E81" i="1"/>
  <c r="N133" i="1"/>
  <c r="G161" i="1"/>
  <c r="K161" i="1"/>
  <c r="D161" i="1"/>
  <c r="L161" i="1"/>
  <c r="E175" i="1"/>
  <c r="C175" i="1" s="1"/>
  <c r="M175" i="1"/>
  <c r="K77" i="1"/>
  <c r="K82" i="1"/>
  <c r="N97" i="1"/>
  <c r="N99" i="1" s="1"/>
  <c r="N106" i="1"/>
  <c r="E161" i="1"/>
  <c r="I161" i="1"/>
  <c r="F161" i="1"/>
  <c r="F175" i="1"/>
  <c r="J175" i="1"/>
  <c r="N175" i="1"/>
  <c r="R175" i="1"/>
  <c r="K76" i="1"/>
  <c r="K80" i="1"/>
  <c r="H161" i="1"/>
  <c r="I175" i="1"/>
  <c r="Q175" i="1"/>
  <c r="E75" i="1"/>
  <c r="K84" i="1"/>
  <c r="J161" i="1"/>
  <c r="G175" i="1"/>
  <c r="K175" i="1"/>
  <c r="O175" i="1"/>
  <c r="N189" i="1"/>
  <c r="N188" i="1"/>
  <c r="N186" i="1"/>
  <c r="D103" i="1"/>
  <c r="G103" i="1" s="1"/>
  <c r="F130" i="1"/>
  <c r="D102" i="1"/>
  <c r="I100" i="1" s="1"/>
  <c r="F131" i="1"/>
  <c r="F135" i="1"/>
  <c r="F137" i="1"/>
  <c r="F141" i="1"/>
  <c r="F145" i="1"/>
  <c r="O76" i="1"/>
  <c r="O77" i="1" s="1"/>
  <c r="D97" i="1"/>
  <c r="D100" i="1"/>
  <c r="F114" i="1"/>
  <c r="F118" i="1"/>
  <c r="F122" i="1"/>
  <c r="F126" i="1"/>
  <c r="F134" i="1"/>
  <c r="M135" i="1"/>
  <c r="N131" i="1" s="1"/>
  <c r="F138" i="1"/>
  <c r="F142" i="1"/>
  <c r="F146" i="1"/>
  <c r="F111" i="1"/>
  <c r="F115" i="1"/>
  <c r="F119" i="1"/>
  <c r="F123" i="1"/>
  <c r="F127" i="1"/>
  <c r="F133" i="1"/>
  <c r="F139" i="1"/>
  <c r="F143" i="1"/>
  <c r="E185" i="1"/>
  <c r="E187" i="1"/>
  <c r="E190" i="1" l="1"/>
  <c r="F149" i="1"/>
  <c r="G97" i="1"/>
  <c r="D104" i="1"/>
  <c r="N134" i="1"/>
  <c r="N130" i="1"/>
  <c r="C161" i="1"/>
  <c r="N132" i="1"/>
  <c r="E89" i="1"/>
  <c r="K86" i="1"/>
  <c r="N135" i="1" l="1"/>
</calcChain>
</file>

<file path=xl/sharedStrings.xml><?xml version="1.0" encoding="utf-8"?>
<sst xmlns="http://schemas.openxmlformats.org/spreadsheetml/2006/main" count="253" uniqueCount="185">
  <si>
    <t>REPORTE ESTADÍSTICO DE CASOS DE TENTATIVA DE FEMINICIDIO ATENDIDOS EN LOS CENTRO EMERGENCIA MUJER</t>
  </si>
  <si>
    <t>Periodo: Enero - Agosto, 2024(Preliminar)</t>
  </si>
  <si>
    <t>SECCIÓN I: MAGNITUD DE LOS CASOS DE TENTATIVA DE FEMINICIDIO ATENDIDOS EN LOS CENTROS EMERGENCIA MUJER</t>
  </si>
  <si>
    <t>Mes</t>
  </si>
  <si>
    <t>Total</t>
  </si>
  <si>
    <t>Año</t>
  </si>
  <si>
    <t>Variación porcentual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</si>
  <si>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</si>
  <si>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</si>
  <si>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</si>
  <si>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</si>
  <si>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</si>
  <si>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</si>
  <si>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</si>
  <si>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</si>
  <si>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</si>
  <si>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r>
      <t xml:space="preserve">2024 </t>
    </r>
    <r>
      <rPr>
        <b/>
        <vertAlign val="superscript"/>
        <sz val="10"/>
        <color theme="1"/>
        <rFont val="Arial"/>
        <family val="2"/>
      </rPr>
      <t>1/</t>
    </r>
  </si>
  <si>
    <t>1/ Casos de tentativa de feminicidio del 01 de enero del 2024 al 31 de agosto del 2024</t>
  </si>
  <si>
    <t>Nota: Variación porcentual por año comparado con el año anterior</t>
  </si>
  <si>
    <r>
      <t xml:space="preserve">Figura Nº 1: </t>
    </r>
    <r>
      <rPr>
        <sz val="10"/>
        <color theme="1"/>
        <rFont val="Arial"/>
        <family val="2"/>
      </rPr>
      <t>Casos de tentativa de feminicidio según departamento, año 2024</t>
    </r>
    <r>
      <rPr>
        <b/>
        <vertAlign val="superscript"/>
        <sz val="10"/>
        <color theme="1"/>
        <rFont val="Arial"/>
        <family val="2"/>
      </rPr>
      <t>1/</t>
    </r>
  </si>
  <si>
    <t>Departamento</t>
  </si>
  <si>
    <t>Total Acumulado 2020 - 2024</t>
  </si>
  <si>
    <r>
      <t xml:space="preserve">2024 </t>
    </r>
    <r>
      <rPr>
        <b/>
        <vertAlign val="superscript"/>
        <sz val="9"/>
        <color theme="0"/>
        <rFont val="Arial"/>
        <family val="2"/>
      </rPr>
      <t>1/</t>
    </r>
  </si>
  <si>
    <t>Lima Metropolitana</t>
  </si>
  <si>
    <t>Ancash</t>
  </si>
  <si>
    <t>Cusco</t>
  </si>
  <si>
    <t>La Libertad</t>
  </si>
  <si>
    <t>Junin</t>
  </si>
  <si>
    <t>Ica</t>
  </si>
  <si>
    <t>Lima Provincia</t>
  </si>
  <si>
    <t>Huanuco</t>
  </si>
  <si>
    <t>Arequipa</t>
  </si>
  <si>
    <t>San Martin</t>
  </si>
  <si>
    <t>Piura</t>
  </si>
  <si>
    <t>Apurimac</t>
  </si>
  <si>
    <t>Tumbes</t>
  </si>
  <si>
    <t>Cajamarca</t>
  </si>
  <si>
    <t>Lambayeque</t>
  </si>
  <si>
    <t>Puno</t>
  </si>
  <si>
    <t>Ayacucho</t>
  </si>
  <si>
    <t>Callao</t>
  </si>
  <si>
    <t>Tacna</t>
  </si>
  <si>
    <t>Huancavelica</t>
  </si>
  <si>
    <t>Madre de Dios</t>
  </si>
  <si>
    <t>Ucayali</t>
  </si>
  <si>
    <t>Loreto</t>
  </si>
  <si>
    <t>Moquegua</t>
  </si>
  <si>
    <t>Amazonas</t>
  </si>
  <si>
    <t>Pasco</t>
  </si>
  <si>
    <t>Modalidad</t>
  </si>
  <si>
    <t>%</t>
  </si>
  <si>
    <t>Lugar del hecho</t>
  </si>
  <si>
    <t>Área</t>
  </si>
  <si>
    <t>Acuchillamiento</t>
  </si>
  <si>
    <t>Casa de la persona usuaria</t>
  </si>
  <si>
    <t>Urbana</t>
  </si>
  <si>
    <t>Estrangulamiento / Asfixia</t>
  </si>
  <si>
    <t>Casa de la persona agresora</t>
  </si>
  <si>
    <t>Rural</t>
  </si>
  <si>
    <t>Disparo con arma de fuego</t>
  </si>
  <si>
    <t>Casa de ambos</t>
  </si>
  <si>
    <t>Quemadura</t>
  </si>
  <si>
    <t>Casa de familiar</t>
  </si>
  <si>
    <t>Ahogamiento</t>
  </si>
  <si>
    <t>Centro de labores de la usuaria</t>
  </si>
  <si>
    <t>Desbarrancamiento</t>
  </si>
  <si>
    <t>Calle via publica</t>
  </si>
  <si>
    <t>Atropellamiento</t>
  </si>
  <si>
    <t>Centro de estudios</t>
  </si>
  <si>
    <t>Aplastamiento</t>
  </si>
  <si>
    <t>Hotel / Hostal</t>
  </si>
  <si>
    <t>Envenenamiento</t>
  </si>
  <si>
    <t>Centro Poblado</t>
  </si>
  <si>
    <t>Golpes</t>
  </si>
  <si>
    <t>Lugar desolado</t>
  </si>
  <si>
    <t>Agresión objeto filoso</t>
  </si>
  <si>
    <t>Otro lugar</t>
  </si>
  <si>
    <t>Agresión objeto contundente</t>
  </si>
  <si>
    <t>Otro</t>
  </si>
  <si>
    <t>Sin Información</t>
  </si>
  <si>
    <t>Grupo de edad</t>
  </si>
  <si>
    <t>Niñas y adolescentes</t>
  </si>
  <si>
    <t>¿Esta gestando?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</si>
  <si>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</si>
  <si>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</si>
  <si>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</si>
  <si>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</si>
  <si>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</si>
  <si>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</si>
  <si>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</si>
  <si>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</si>
  <si>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</si>
  <si>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t>Adultas mayores</t>
  </si>
  <si>
    <t>Número de hijos e hijas</t>
  </si>
  <si>
    <t>60  a más años</t>
  </si>
  <si>
    <t>Ninguno</t>
  </si>
  <si>
    <t>1 a 3</t>
  </si>
  <si>
    <t>De 4 a más</t>
  </si>
  <si>
    <t>Vínculo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</si>
  <si>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</si>
  <si>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</si>
  <si>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</si>
  <si>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</si>
  <si>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</si>
  <si>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</si>
  <si>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</si>
  <si>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</si>
  <si>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</si>
  <si>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</si>
  <si>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</si>
  <si>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</si>
  <si>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</si>
  <si>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</si>
  <si>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</si>
  <si>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</si>
  <si>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</si>
  <si>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t>Bisabuelo</t>
  </si>
  <si>
    <t>Grupo de vínculo</t>
  </si>
  <si>
    <t>Tío</t>
  </si>
  <si>
    <t>Sobrino</t>
  </si>
  <si>
    <t>Pareja</t>
  </si>
  <si>
    <t>Bisnieto</t>
  </si>
  <si>
    <t>Ex pareja</t>
  </si>
  <si>
    <t>Tío-abuelo</t>
  </si>
  <si>
    <t>Familiar</t>
  </si>
  <si>
    <t>Primo</t>
  </si>
  <si>
    <t>Conocido</t>
  </si>
  <si>
    <t>Sobrino-nieto</t>
  </si>
  <si>
    <t>Desconocido</t>
  </si>
  <si>
    <t>Otro familiar</t>
  </si>
  <si>
    <t>Suegro</t>
  </si>
  <si>
    <t>Yerno/Nuera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</si>
  <si>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</si>
  <si>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</si>
  <si>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</si>
  <si>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</si>
  <si>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</si>
  <si>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</si>
  <si>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</si>
  <si>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</si>
  <si>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2/</t>
    </r>
  </si>
  <si>
    <r>
      <rPr>
        <b/>
        <sz val="7.5"/>
        <color theme="1"/>
        <rFont val="Calibri"/>
        <family val="2"/>
        <scheme val="minor"/>
      </rPr>
      <t xml:space="preserve">2/ </t>
    </r>
    <r>
      <rPr>
        <sz val="7.5"/>
        <color theme="1"/>
        <rFont val="Calibri"/>
        <family val="2"/>
        <scheme val="minor"/>
      </rPr>
      <t>Sin mediar relaciones contractuales o laborales</t>
    </r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</si>
  <si>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</si>
  <si>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</si>
  <si>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</si>
  <si>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</si>
  <si>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</si>
  <si>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</si>
  <si>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</si>
  <si>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</si>
  <si>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 xml:space="preserve">No sabe/no
responde </t>
  </si>
  <si>
    <t>Económica</t>
  </si>
  <si>
    <t>Psicológica</t>
  </si>
  <si>
    <t>Física</t>
  </si>
  <si>
    <t>Sexual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</si>
  <si>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</si>
  <si>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</si>
  <si>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</si>
  <si>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</si>
  <si>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</si>
  <si>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</si>
  <si>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</si>
  <si>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</si>
  <si>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</si>
  <si>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</si>
  <si>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</si>
  <si>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</si>
  <si>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No sabe/no responde</t>
  </si>
  <si>
    <t>Estado en la última agresión</t>
  </si>
  <si>
    <t>14 a 17 años</t>
  </si>
  <si>
    <t>Sobrio</t>
  </si>
  <si>
    <t>Efectos de alcohol</t>
  </si>
  <si>
    <t>Efectos de drogas</t>
  </si>
  <si>
    <t>Ambos</t>
  </si>
  <si>
    <t xml:space="preserve">Sin información </t>
  </si>
  <si>
    <t>Situación Laboral</t>
  </si>
  <si>
    <t>Sin ocupación</t>
  </si>
  <si>
    <t>Con ocupación</t>
  </si>
  <si>
    <t>Sin información</t>
  </si>
  <si>
    <t>Variación Porcentual</t>
  </si>
  <si>
    <t>Setiembre</t>
  </si>
  <si>
    <t>Octubre</t>
  </si>
  <si>
    <t>Noviembre</t>
  </si>
  <si>
    <t>Diciembre</t>
  </si>
  <si>
    <r>
      <t>Fuente:</t>
    </r>
    <r>
      <rPr>
        <sz val="9"/>
        <color theme="1"/>
        <rFont val="Arial"/>
        <family val="2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</si>
</sst>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i/>
      <sz val="10"/>
      <color theme="1"/>
      <name val="Arial Narrow"/>
      <family val="2"/>
    </font>
    <font>
      <b/>
      <sz val="11"/>
      <color theme="0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 Narrow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7.5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Arial Narrow"/>
      <family val="2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Arial Narrow"/>
      <family val="2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/>
      <top style="medium">
        <color rgb="FFFF0000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medium">
        <color rgb="FFEA0C0C"/>
      </bottom>
      <diagonal/>
    </border>
    <border>
      <left/>
      <right/>
      <top style="hair">
        <color theme="2" tint="-0.749961851863155"/>
      </top>
      <bottom style="medium">
        <color rgb="FFC00000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/>
      <bottom style="medium">
        <color rgb="FFEA0C0C"/>
      </bottom>
      <diagonal/>
    </border>
    <border>
      <left/>
      <right/>
      <top style="medium">
        <color rgb="FFEA0C0C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medium">
        <color rgb="FFEA0C0C"/>
      </bottom>
      <diagonal/>
    </border>
    <border>
      <left/>
      <right/>
      <top style="medium">
        <color rgb="FFFF3300"/>
      </top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7" fillId="0" borderId="0"/>
    <xf numFmtId="9" fontId="37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3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64" fontId="11" fillId="0" borderId="3" xfId="1" applyNumberFormat="1" applyFont="1" applyFill="1" applyBorder="1" applyAlignment="1">
      <alignment horizontal="center" vertical="center"/>
    </xf>
    <xf numFmtId="164" fontId="18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3" fontId="20" fillId="7" borderId="4" xfId="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3" fontId="17" fillId="0" borderId="5" xfId="0" applyNumberFormat="1" applyFont="1" applyBorder="1" applyAlignment="1">
      <alignment horizontal="center" vertical="center"/>
    </xf>
    <xf numFmtId="164" fontId="18" fillId="0" borderId="5" xfId="1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22" fillId="6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6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3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16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3" fontId="26" fillId="9" borderId="4" xfId="1" applyNumberFormat="1" applyFont="1" applyFill="1" applyBorder="1" applyAlignment="1">
      <alignment horizontal="center" vertical="center"/>
    </xf>
    <xf numFmtId="3" fontId="26" fillId="7" borderId="0" xfId="1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8" fillId="0" borderId="0" xfId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/>
    </xf>
    <xf numFmtId="164" fontId="18" fillId="0" borderId="3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4" fillId="0" borderId="0" xfId="1" applyFont="1" applyAlignment="1">
      <alignment horizontal="right" vertical="center"/>
    </xf>
    <xf numFmtId="0" fontId="19" fillId="6" borderId="12" xfId="0" applyFont="1" applyFill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3" fillId="8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vertical="center" wrapText="1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164" fontId="18" fillId="0" borderId="13" xfId="1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164" fontId="18" fillId="0" borderId="13" xfId="1" applyNumberFormat="1" applyFont="1" applyBorder="1" applyAlignment="1">
      <alignment horizontal="center" vertical="center" wrapText="1"/>
    </xf>
    <xf numFmtId="164" fontId="12" fillId="8" borderId="0" xfId="1" applyNumberFormat="1" applyFont="1" applyFill="1" applyBorder="1" applyAlignment="1">
      <alignment vertical="center" wrapText="1"/>
    </xf>
    <xf numFmtId="0" fontId="16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164" fontId="18" fillId="0" borderId="14" xfId="1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9" fillId="6" borderId="15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164" fontId="20" fillId="9" borderId="0" xfId="1" applyNumberFormat="1" applyFont="1" applyFill="1" applyBorder="1" applyAlignment="1">
      <alignment horizontal="center" vertical="center" wrapText="1"/>
    </xf>
    <xf numFmtId="164" fontId="22" fillId="8" borderId="0" xfId="1" applyNumberFormat="1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23" fillId="0" borderId="0" xfId="0" applyFont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2" fillId="6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164" fontId="22" fillId="9" borderId="4" xfId="1" applyNumberFormat="1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164" fontId="22" fillId="8" borderId="0" xfId="1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9" fontId="23" fillId="0" borderId="0" xfId="1" applyFont="1" applyFill="1" applyBorder="1" applyAlignment="1">
      <alignment horizontal="center" vertical="center" wrapText="1"/>
    </xf>
    <xf numFmtId="9" fontId="22" fillId="0" borderId="0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3" fillId="8" borderId="13" xfId="2" applyFont="1" applyFill="1" applyBorder="1" applyAlignment="1">
      <alignment vertical="center"/>
    </xf>
    <xf numFmtId="0" fontId="12" fillId="8" borderId="13" xfId="2" applyFont="1" applyFill="1" applyBorder="1" applyAlignment="1">
      <alignment vertical="center"/>
    </xf>
    <xf numFmtId="0" fontId="23" fillId="8" borderId="13" xfId="2" applyFont="1" applyFill="1" applyBorder="1" applyAlignment="1">
      <alignment horizontal="center" vertical="center"/>
    </xf>
    <xf numFmtId="10" fontId="12" fillId="8" borderId="13" xfId="1" applyNumberFormat="1" applyFont="1" applyFill="1" applyBorder="1" applyAlignment="1">
      <alignment horizontal="center" vertical="center"/>
    </xf>
    <xf numFmtId="0" fontId="23" fillId="9" borderId="13" xfId="2" applyFont="1" applyFill="1" applyBorder="1" applyAlignment="1">
      <alignment vertical="center"/>
    </xf>
    <xf numFmtId="0" fontId="12" fillId="9" borderId="13" xfId="2" applyFont="1" applyFill="1" applyBorder="1" applyAlignment="1">
      <alignment vertical="center"/>
    </xf>
    <xf numFmtId="0" fontId="23" fillId="9" borderId="13" xfId="2" applyFont="1" applyFill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9" fontId="12" fillId="8" borderId="0" xfId="2" applyNumberFormat="1" applyFont="1" applyFill="1" applyAlignment="1">
      <alignment horizontal="center" vertical="center"/>
    </xf>
    <xf numFmtId="9" fontId="12" fillId="8" borderId="0" xfId="1" applyFont="1" applyFill="1" applyAlignment="1">
      <alignment vertical="center"/>
    </xf>
    <xf numFmtId="0" fontId="12" fillId="8" borderId="0" xfId="2" applyFont="1" applyFill="1" applyAlignment="1">
      <alignment horizontal="center" vertical="center"/>
    </xf>
    <xf numFmtId="164" fontId="12" fillId="8" borderId="0" xfId="2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164" fontId="18" fillId="0" borderId="16" xfId="2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0" borderId="17" xfId="2" applyFont="1" applyBorder="1" applyAlignment="1">
      <alignment vertical="center"/>
    </xf>
    <xf numFmtId="0" fontId="16" fillId="0" borderId="18" xfId="2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164" fontId="18" fillId="0" borderId="0" xfId="2" applyNumberFormat="1" applyFont="1" applyAlignment="1">
      <alignment horizontal="center" vertical="center"/>
    </xf>
    <xf numFmtId="164" fontId="20" fillId="9" borderId="4" xfId="0" applyNumberFormat="1" applyFont="1" applyFill="1" applyBorder="1" applyAlignment="1">
      <alignment horizontal="center" vertical="center"/>
    </xf>
    <xf numFmtId="9" fontId="12" fillId="0" borderId="0" xfId="2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/>
    </xf>
    <xf numFmtId="9" fontId="14" fillId="0" borderId="0" xfId="0" applyNumberFormat="1" applyFont="1" applyAlignment="1">
      <alignment vertical="center"/>
    </xf>
    <xf numFmtId="0" fontId="23" fillId="9" borderId="11" xfId="2" applyFont="1" applyFill="1" applyBorder="1" applyAlignment="1">
      <alignment vertical="center"/>
    </xf>
    <xf numFmtId="0" fontId="12" fillId="9" borderId="11" xfId="2" applyFont="1" applyFill="1" applyBorder="1" applyAlignment="1">
      <alignment vertical="center"/>
    </xf>
    <xf numFmtId="0" fontId="23" fillId="9" borderId="11" xfId="2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164" fontId="22" fillId="9" borderId="19" xfId="1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8" fillId="0" borderId="0" xfId="3" applyFont="1" applyAlignment="1">
      <alignment vertical="center"/>
    </xf>
    <xf numFmtId="164" fontId="26" fillId="0" borderId="0" xfId="4" applyNumberFormat="1" applyFont="1" applyFill="1" applyBorder="1" applyAlignment="1">
      <alignment horizontal="center" vertical="center"/>
    </xf>
    <xf numFmtId="0" fontId="39" fillId="10" borderId="0" xfId="3" applyFont="1" applyFill="1" applyAlignment="1">
      <alignment vertical="center"/>
    </xf>
    <xf numFmtId="0" fontId="37" fillId="10" borderId="0" xfId="3" applyFill="1" applyAlignment="1">
      <alignment vertical="center"/>
    </xf>
    <xf numFmtId="0" fontId="9" fillId="4" borderId="20" xfId="3" applyFont="1" applyFill="1" applyBorder="1" applyAlignment="1">
      <alignment horizontal="center" vertical="center" wrapText="1"/>
    </xf>
    <xf numFmtId="0" fontId="9" fillId="5" borderId="20" xfId="3" applyFont="1" applyFill="1" applyBorder="1" applyAlignment="1">
      <alignment horizontal="center" vertical="center"/>
    </xf>
    <xf numFmtId="0" fontId="15" fillId="4" borderId="20" xfId="3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3" fontId="19" fillId="0" borderId="21" xfId="3" applyNumberFormat="1" applyFont="1" applyBorder="1" applyAlignment="1">
      <alignment horizontal="left" vertical="center"/>
    </xf>
    <xf numFmtId="3" fontId="26" fillId="0" borderId="21" xfId="3" applyNumberFormat="1" applyFont="1" applyBorder="1" applyAlignment="1">
      <alignment horizontal="center" vertical="center"/>
    </xf>
    <xf numFmtId="3" fontId="40" fillId="0" borderId="21" xfId="3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left" vertical="center"/>
    </xf>
    <xf numFmtId="3" fontId="26" fillId="0" borderId="23" xfId="3" applyNumberFormat="1" applyFont="1" applyBorder="1" applyAlignment="1">
      <alignment horizontal="center" vertical="center"/>
    </xf>
    <xf numFmtId="3" fontId="40" fillId="0" borderId="22" xfId="3" applyNumberFormat="1" applyFont="1" applyBorder="1" applyAlignment="1">
      <alignment horizontal="center" vertical="center"/>
    </xf>
    <xf numFmtId="0" fontId="26" fillId="6" borderId="0" xfId="3" applyFont="1" applyFill="1" applyAlignment="1">
      <alignment horizontal="center" vertical="center"/>
    </xf>
    <xf numFmtId="3" fontId="26" fillId="7" borderId="0" xfId="3" applyNumberFormat="1" applyFont="1" applyFill="1" applyAlignment="1">
      <alignment horizontal="center" vertical="center"/>
    </xf>
    <xf numFmtId="3" fontId="26" fillId="6" borderId="0" xfId="3" applyNumberFormat="1" applyFont="1" applyFill="1" applyAlignment="1">
      <alignment horizontal="center" vertical="center"/>
    </xf>
    <xf numFmtId="0" fontId="26" fillId="7" borderId="24" xfId="3" applyFont="1" applyFill="1" applyBorder="1" applyAlignment="1">
      <alignment horizontal="center" vertical="center"/>
    </xf>
    <xf numFmtId="10" fontId="26" fillId="9" borderId="24" xfId="4" applyNumberFormat="1" applyFont="1" applyFill="1" applyBorder="1" applyAlignment="1">
      <alignment horizontal="center" vertical="center"/>
    </xf>
    <xf numFmtId="0" fontId="41" fillId="10" borderId="25" xfId="3" applyFont="1" applyFill="1" applyBorder="1" applyAlignment="1">
      <alignment vertical="center" wrapText="1"/>
    </xf>
    <xf numFmtId="0" fontId="41" fillId="10" borderId="0" xfId="3" applyFont="1" applyFill="1" applyAlignment="1">
      <alignment vertical="center" wrapText="1"/>
    </xf>
    <xf numFmtId="0" fontId="19" fillId="8" borderId="0" xfId="3" applyFont="1" applyFill="1" applyAlignment="1">
      <alignment horizontal="left" vertical="center"/>
    </xf>
    <xf numFmtId="3" fontId="26" fillId="8" borderId="0" xfId="3" applyNumberFormat="1" applyFont="1" applyFill="1" applyAlignment="1">
      <alignment horizontal="center" vertical="center"/>
    </xf>
    <xf numFmtId="3" fontId="40" fillId="8" borderId="0" xfId="3" applyNumberFormat="1" applyFont="1" applyFill="1" applyAlignment="1">
      <alignment horizontal="center" vertical="center"/>
    </xf>
    <xf numFmtId="3" fontId="37" fillId="10" borderId="0" xfId="3" applyNumberFormat="1" applyFill="1" applyAlignment="1">
      <alignment horizontal="center" vertical="center"/>
    </xf>
    <xf numFmtId="0" fontId="42" fillId="8" borderId="0" xfId="3" applyFont="1" applyFill="1" applyAlignment="1">
      <alignment horizontal="left" vertical="center"/>
    </xf>
    <xf numFmtId="0" fontId="38" fillId="1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39" fillId="8" borderId="0" xfId="3" applyFont="1" applyFill="1" applyAlignment="1">
      <alignment vertical="center"/>
    </xf>
    <xf numFmtId="0" fontId="37" fillId="8" borderId="0" xfId="3" applyFill="1" applyAlignment="1">
      <alignment vertical="center"/>
    </xf>
    <xf numFmtId="3" fontId="26" fillId="0" borderId="22" xfId="3" applyNumberFormat="1" applyFont="1" applyBorder="1" applyAlignment="1">
      <alignment horizontal="center" vertical="center"/>
    </xf>
    <xf numFmtId="0" fontId="43" fillId="8" borderId="0" xfId="3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44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2" fillId="8" borderId="0" xfId="0" applyFont="1" applyFill="1" applyAlignment="1">
      <alignment horizontal="center"/>
    </xf>
    <xf numFmtId="0" fontId="12" fillId="8" borderId="0" xfId="0" applyFont="1" applyFill="1"/>
    <xf numFmtId="0" fontId="29" fillId="8" borderId="0" xfId="0" applyFont="1" applyFill="1" applyAlignment="1">
      <alignment horizontal="center" vertical="center"/>
    </xf>
    <xf numFmtId="0" fontId="29" fillId="8" borderId="0" xfId="0" applyFont="1" applyFill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20" fillId="8" borderId="0" xfId="1" applyNumberFormat="1" applyFont="1" applyFill="1" applyBorder="1" applyAlignment="1">
      <alignment horizontal="center" vertical="center"/>
    </xf>
    <xf numFmtId="1" fontId="17" fillId="0" borderId="13" xfId="1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" fontId="17" fillId="0" borderId="14" xfId="1" applyNumberFormat="1" applyFont="1" applyBorder="1" applyAlignment="1">
      <alignment horizontal="center" vertical="center"/>
    </xf>
    <xf numFmtId="164" fontId="18" fillId="0" borderId="14" xfId="1" applyNumberFormat="1" applyFont="1" applyBorder="1" applyAlignment="1">
      <alignment horizontal="center" vertical="center"/>
    </xf>
    <xf numFmtId="1" fontId="20" fillId="7" borderId="0" xfId="1" applyNumberFormat="1" applyFont="1" applyFill="1" applyBorder="1" applyAlignment="1">
      <alignment horizontal="center" vertical="center"/>
    </xf>
    <xf numFmtId="164" fontId="20" fillId="9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9" fontId="23" fillId="0" borderId="0" xfId="1" applyFont="1" applyAlignment="1">
      <alignment horizontal="center" vertical="center"/>
    </xf>
    <xf numFmtId="0" fontId="46" fillId="4" borderId="26" xfId="0" applyFont="1" applyFill="1" applyBorder="1" applyAlignment="1">
      <alignment horizontal="center" vertical="center" wrapText="1"/>
    </xf>
    <xf numFmtId="0" fontId="47" fillId="5" borderId="27" xfId="0" applyFont="1" applyFill="1" applyBorder="1" applyAlignment="1">
      <alignment horizontal="center" vertical="center"/>
    </xf>
    <xf numFmtId="0" fontId="48" fillId="0" borderId="28" xfId="2" applyFont="1" applyBorder="1" applyAlignment="1">
      <alignment horizontal="left" vertical="center"/>
    </xf>
    <xf numFmtId="0" fontId="49" fillId="0" borderId="28" xfId="0" applyFont="1" applyBorder="1" applyAlignment="1">
      <alignment horizontal="center" vertical="center"/>
    </xf>
    <xf numFmtId="164" fontId="49" fillId="0" borderId="29" xfId="1" applyNumberFormat="1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50" fillId="6" borderId="4" xfId="0" applyFont="1" applyFill="1" applyBorder="1" applyAlignment="1">
      <alignment horizontal="center" vertical="center"/>
    </xf>
    <xf numFmtId="3" fontId="38" fillId="7" borderId="19" xfId="1" applyNumberFormat="1" applyFont="1" applyFill="1" applyBorder="1" applyAlignment="1">
      <alignment horizontal="center" vertical="center"/>
    </xf>
    <xf numFmtId="164" fontId="38" fillId="7" borderId="19" xfId="1" applyNumberFormat="1" applyFont="1" applyFill="1" applyBorder="1" applyAlignment="1">
      <alignment horizontal="center" vertical="center"/>
    </xf>
  </cellXfs>
  <cellStyles count="5">
    <cellStyle name="Normal" xfId="0" builtinId="0"/>
    <cellStyle name="Normal 2 2 3" xfId="2" xr:uid="{FB9CDAE1-12B8-41BF-B496-43A13B96C27C}"/>
    <cellStyle name="Normal 2 3" xfId="3" xr:uid="{8D3A5E4B-7E77-4BB0-B8F1-CE48CD9A7D3F}"/>
    <cellStyle name="Porcentaje" xfId="1" builtinId="5"/>
    <cellStyle name="Porcentaje 2 2" xfId="4" xr:uid="{383176A7-DB9A-488D-A69C-7B1400DED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Gráfico Nº 3: Grupo de vínculo relacional entre la presunta persona agresora y la persona usuaria</a:t>
            </a:r>
            <a:endParaRPr lang="es-PE" sz="1000">
              <a:solidFill>
                <a:schemeClr val="tx1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48082717092978"/>
          <c:y val="5.2328784457429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957466107667656E-2"/>
          <c:y val="0.294808672303706"/>
          <c:w val="0.94638591799407623"/>
          <c:h val="0.60180285112880771"/>
        </c:manualLayout>
      </c:layout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7E9B-4F76-AD61-775782A618D8}"/>
              </c:ext>
            </c:extLst>
          </c:dPt>
          <c:dPt>
            <c:idx val="1"/>
            <c:invertIfNegative val="0"/>
            <c:bubble3D val="0"/>
            <c:explosion val="3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7E9B-4F76-AD61-775782A618D8}"/>
              </c:ext>
            </c:extLst>
          </c:dPt>
          <c:dPt>
            <c:idx val="2"/>
            <c:invertIfNegative val="0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7E9B-4F76-AD61-775782A618D8}"/>
              </c:ext>
            </c:extLst>
          </c:dPt>
          <c:dPt>
            <c:idx val="3"/>
            <c:invertIfNegative val="0"/>
            <c:bubble3D val="0"/>
            <c:explosion val="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7E9B-4F76-AD61-775782A618D8}"/>
              </c:ext>
            </c:extLst>
          </c:dPt>
          <c:dPt>
            <c:idx val="4"/>
            <c:invertIfNegative val="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7E9B-4F76-AD61-775782A618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Tentativa!$K$130:$K$134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Tentativa!$M$130:$M$134</c:f>
              <c:numCache>
                <c:formatCode>General</c:formatCode>
                <c:ptCount val="5"/>
                <c:pt idx="0">
                  <c:v>58</c:v>
                </c:pt>
                <c:pt idx="1">
                  <c:v>72</c:v>
                </c:pt>
                <c:pt idx="2">
                  <c:v>8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9B-4F76-AD61-775782A618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3699008"/>
        <c:axId val="373695264"/>
      </c:barChart>
      <c:catAx>
        <c:axId val="3736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3695264"/>
        <c:crosses val="autoZero"/>
        <c:auto val="1"/>
        <c:lblAlgn val="ctr"/>
        <c:lblOffset val="100"/>
        <c:noMultiLvlLbl val="0"/>
      </c:catAx>
      <c:valAx>
        <c:axId val="3736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69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Gráfico N° 1: Casos de tentativa de feminicidio según año</a:t>
            </a:r>
          </a:p>
        </c:rich>
      </c:tx>
      <c:layout>
        <c:manualLayout>
          <c:xMode val="edge"/>
          <c:yMode val="edge"/>
          <c:x val="0.13622154978158793"/>
          <c:y val="5.6804744314353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6107622837384036E-2"/>
          <c:y val="0.10827003403436798"/>
          <c:w val="0.94937604251107877"/>
          <c:h val="0.7849181962203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0D-4B18-8C13-D882FEF6CC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Tentativa!$F$18:$F$33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1/</c:v>
                </c:pt>
              </c:strCache>
            </c:strRef>
          </c:cat>
          <c:val>
            <c:numRef>
              <c:f>Tentativa!$G$18:$G$33</c:f>
              <c:numCache>
                <c:formatCode>#,##0</c:formatCode>
                <c:ptCount val="16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  <c:pt idx="12">
                  <c:v>293</c:v>
                </c:pt>
                <c:pt idx="13">
                  <c:v>223</c:v>
                </c:pt>
                <c:pt idx="14">
                  <c:v>258</c:v>
                </c:pt>
                <c:pt idx="15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D-4B18-8C13-D882FEF6C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7076400"/>
        <c:axId val="547077712"/>
      </c:barChart>
      <c:catAx>
        <c:axId val="5470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7077712"/>
        <c:crosses val="autoZero"/>
        <c:auto val="1"/>
        <c:lblAlgn val="ctr"/>
        <c:lblOffset val="100"/>
        <c:noMultiLvlLbl val="0"/>
      </c:catAx>
      <c:valAx>
        <c:axId val="547077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707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20" b="1" i="0" u="none" strike="noStrike" kern="1200" spc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Gráfico No 2: Vínculo</a:t>
            </a:r>
            <a:r>
              <a:rPr lang="es-PE"/>
              <a:t> relacional de pareja de la presunta persona agresora con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20" b="1" i="0" u="none" strike="noStrike" kern="1200" spc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1-F553-4C95-9F83-D0FAE14093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3-F553-4C95-9F83-D0FAE14093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5-F553-4C95-9F83-D0FAE14093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7-F553-4C95-9F83-D0FAE140933D}"/>
              </c:ext>
            </c:extLst>
          </c:dPt>
          <c:dLbls>
            <c:dLbl>
              <c:idx val="0"/>
              <c:layout>
                <c:manualLayout>
                  <c:x val="4.3931539807523956E-2"/>
                  <c:y val="0.163706255468066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53-4C95-9F83-D0FAE140933D}"/>
                </c:ext>
              </c:extLst>
            </c:dLbl>
            <c:dLbl>
              <c:idx val="1"/>
              <c:layout>
                <c:manualLayout>
                  <c:x val="-3.9426071741032381E-2"/>
                  <c:y val="4.3204651501895598E-2"/>
                </c:manualLayout>
              </c:layout>
              <c:tx>
                <c:rich>
                  <a:bodyPr/>
                  <a:lstStyle/>
                  <a:p>
                    <a:fld id="{2B1D7685-C088-48A0-AF39-344327E8092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A53453-8406-45A6-AACE-73E34186C56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9B2C311-1F7B-4288-A818-673E7908F2C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553-4C95-9F83-D0FAE140933D}"/>
                </c:ext>
              </c:extLst>
            </c:dLbl>
            <c:dLbl>
              <c:idx val="2"/>
              <c:layout>
                <c:manualLayout>
                  <c:x val="3.8215223097112762E-2"/>
                  <c:y val="-2.7637795275590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53-4C95-9F83-D0FAE140933D}"/>
                </c:ext>
              </c:extLst>
            </c:dLbl>
            <c:dLbl>
              <c:idx val="3"/>
              <c:layout>
                <c:manualLayout>
                  <c:x val="0.10841712651238967"/>
                  <c:y val="5.0220880778230316E-2"/>
                </c:manualLayout>
              </c:layout>
              <c:tx>
                <c:rich>
                  <a:bodyPr/>
                  <a:lstStyle/>
                  <a:p>
                    <a:fld id="{0E17D145-5717-440C-971B-DAD50127F45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E5124DF-F794-4546-A5BB-F7C017A25C2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18E7AD17-E72C-404E-9D77-88D3EFF0B64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553-4C95-9F83-D0FAE14093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Tentativa!$B$111:$B$114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Tentativa!$E$111:$E$114</c:f>
              <c:numCache>
                <c:formatCode>General</c:formatCode>
                <c:ptCount val="4"/>
                <c:pt idx="0">
                  <c:v>7</c:v>
                </c:pt>
                <c:pt idx="1">
                  <c:v>44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53-4C95-9F83-D0FAE140933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7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marL="0" indent="0" algn="ctr">
        <a:defRPr lang="en-US" sz="1100" b="1">
          <a:solidFill>
            <a:schemeClr val="dk1"/>
          </a:solidFill>
          <a:effectLst/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Gráfico Nº 4: Estado de la presunta persona agresora en la última agresión (porcentaje)</a:t>
            </a:r>
          </a:p>
          <a:p>
            <a:pPr algn="ctr" rtl="0">
              <a:defRPr lang="en-US" sz="1200" spc="0">
                <a:solidFill>
                  <a:schemeClr val="tx1"/>
                </a:solidFill>
                <a:effectLst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976390145388713"/>
          <c:y val="0.22525509137637434"/>
          <c:w val="0.39114274101949525"/>
          <c:h val="0.676111549504615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E8-4D85-BDDC-D5B7CC591E7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82550"/>
              </a:sp3d>
            </c:spPr>
            <c:extLst>
              <c:ext xmlns:c16="http://schemas.microsoft.com/office/drawing/2014/chart" uri="{C3380CC4-5D6E-409C-BE32-E72D297353CC}">
                <c16:uniqueId val="{00000003-EDE8-4D85-BDDC-D5B7CC591E7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E8-4D85-BDDC-D5B7CC591E7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DE8-4D85-BDDC-D5B7CC591E7C}"/>
              </c:ext>
            </c:extLst>
          </c:dPt>
          <c:dLbls>
            <c:dLbl>
              <c:idx val="0"/>
              <c:layout>
                <c:manualLayout>
                  <c:x val="-9.2986278631629476E-2"/>
                  <c:y val="-0.17303219593724353"/>
                </c:manualLayout>
              </c:layout>
              <c:tx>
                <c:rich>
                  <a:bodyPr/>
                  <a:lstStyle/>
                  <a:p>
                    <a:fld id="{B8733088-FC9A-41E7-A02C-FB4881DA3CA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31C9BBC9-810C-4740-A66C-C0FF7ACD13C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6A524FF-1685-4D98-9F6D-0C473529871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DE8-4D85-BDDC-D5B7CC591E7C}"/>
                </c:ext>
              </c:extLst>
            </c:dLbl>
            <c:dLbl>
              <c:idx val="1"/>
              <c:layout>
                <c:manualLayout>
                  <c:x val="9.1564762592122678E-2"/>
                  <c:y val="0.12633513247988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E8-4D85-BDDC-D5B7CC591E7C}"/>
                </c:ext>
              </c:extLst>
            </c:dLbl>
            <c:dLbl>
              <c:idx val="2"/>
              <c:layout>
                <c:manualLayout>
                  <c:x val="0.11096303504432178"/>
                  <c:y val="-0.12690123464185801"/>
                </c:manualLayout>
              </c:layout>
              <c:tx>
                <c:rich>
                  <a:bodyPr/>
                  <a:lstStyle/>
                  <a:p>
                    <a:fld id="{335F5754-7B10-4C39-86E9-1A26259F8DE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23E0C61-5448-4382-B089-A336D09A39D7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984FB35C-0E13-478D-A391-B0ACB2B114B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DE8-4D85-BDDC-D5B7CC591E7C}"/>
                </c:ext>
              </c:extLst>
            </c:dLbl>
            <c:dLbl>
              <c:idx val="3"/>
              <c:layout>
                <c:manualLayout>
                  <c:x val="8.353776635584885E-2"/>
                  <c:y val="4.29728450677225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3BED387-D986-497D-AB70-62CFDEC87148}" type="CATEGORYNAME">
                      <a:rPr lang="en-US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81D54C6B-9417-4145-98D1-0355FB98196F}" type="VALU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pPr algn="ctr" rtl="0">
                      <a:defRPr lang="en-US" sz="1100" b="1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</a:defRPr>
                    </a:pPr>
                    <a:r>
                      <a:rPr lang="en-US" baseline="0"/>
                      <a:t> </a:t>
                    </a:r>
                    <a:fld id="{B20B307C-8CAD-492B-B03B-15D6F94184DF}" type="PERCENTAG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DE8-4D85-BDDC-D5B7CC591E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Tentativa!$K$185:$K$188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</c:strCache>
            </c:strRef>
          </c:cat>
          <c:val>
            <c:numRef>
              <c:f>Tentativa!$M$185:$M$188</c:f>
              <c:numCache>
                <c:formatCode>General</c:formatCode>
                <c:ptCount val="4"/>
                <c:pt idx="0">
                  <c:v>76</c:v>
                </c:pt>
                <c:pt idx="1">
                  <c:v>64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E8-4D85-BDDC-D5B7CC591E7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2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12" Type="http://schemas.openxmlformats.org/officeDocument/2006/relationships/image" Target="../media/image7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6.emf"/><Relationship Id="rId5" Type="http://schemas.openxmlformats.org/officeDocument/2006/relationships/image" Target="../media/image3.png"/><Relationship Id="rId10" Type="http://schemas.openxmlformats.org/officeDocument/2006/relationships/chart" Target="../charts/chart4.xml"/><Relationship Id="rId4" Type="http://schemas.openxmlformats.org/officeDocument/2006/relationships/image" Target="../media/image2.png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415598</xdr:colOff>
      <xdr:row>109</xdr:row>
      <xdr:rowOff>172639</xdr:rowOff>
    </xdr:from>
    <xdr:to>
      <xdr:col>7</xdr:col>
      <xdr:colOff>479403</xdr:colOff>
      <xdr:row>114</xdr:row>
      <xdr:rowOff>66400</xdr:rowOff>
    </xdr:to>
    <xdr:pic>
      <xdr:nvPicPr>
        <xdr:cNvPr id="2" name="58 Imagen" descr="siluetas-de-parejas.jpg">
          <a:extLst>
            <a:ext uri="{FF2B5EF4-FFF2-40B4-BE49-F238E27FC236}">
              <a16:creationId xmlns:a16="http://schemas.microsoft.com/office/drawing/2014/main" id="{1BE2C16D-64DF-4816-8D9C-DEC330AF4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4368473" y="25204339"/>
          <a:ext cx="892480" cy="93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218143</xdr:colOff>
      <xdr:row>135</xdr:row>
      <xdr:rowOff>178594</xdr:rowOff>
    </xdr:from>
    <xdr:to>
      <xdr:col>14</xdr:col>
      <xdr:colOff>575467</xdr:colOff>
      <xdr:row>150</xdr:row>
      <xdr:rowOff>23813</xdr:rowOff>
    </xdr:to>
    <xdr:graphicFrame macro="">
      <xdr:nvGraphicFramePr>
        <xdr:cNvPr id="3" name="Gráfico 2" descr="holaaaaaaaa">
          <a:extLst>
            <a:ext uri="{FF2B5EF4-FFF2-40B4-BE49-F238E27FC236}">
              <a16:creationId xmlns:a16="http://schemas.microsoft.com/office/drawing/2014/main" id="{1D707112-2C88-428D-ACC1-B5BC040FA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311065</xdr:colOff>
      <xdr:row>10</xdr:row>
      <xdr:rowOff>238125</xdr:rowOff>
    </xdr:from>
    <xdr:to>
      <xdr:col>18</xdr:col>
      <xdr:colOff>10948</xdr:colOff>
      <xdr:row>12</xdr:row>
      <xdr:rowOff>21896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EC0E721-5E92-4AAD-93E3-057AA233B1EB}"/>
            </a:ext>
          </a:extLst>
        </xdr:cNvPr>
        <xdr:cNvSpPr/>
      </xdr:nvSpPr>
      <xdr:spPr>
        <a:xfrm>
          <a:off x="1149265" y="2228850"/>
          <a:ext cx="11672808" cy="24097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LOS CASOS DE TENTATIVA DE FEMINICIDIO 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238125</xdr:rowOff>
    </xdr:from>
    <xdr:to>
      <xdr:col>2</xdr:col>
      <xdr:colOff>383104</xdr:colOff>
      <xdr:row>12</xdr:row>
      <xdr:rowOff>35719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1B3BDC20-6D73-486E-9D1B-425222162B4B}"/>
            </a:ext>
          </a:extLst>
        </xdr:cNvPr>
        <xdr:cNvSpPr/>
      </xdr:nvSpPr>
      <xdr:spPr>
        <a:xfrm>
          <a:off x="47625" y="2228850"/>
          <a:ext cx="1173679" cy="25479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A </a:t>
          </a:r>
        </a:p>
      </xdr:txBody>
    </xdr:sp>
    <xdr:clientData/>
  </xdr:twoCellAnchor>
  <xdr:twoCellAnchor>
    <xdr:from>
      <xdr:col>2</xdr:col>
      <xdr:colOff>385563</xdr:colOff>
      <xdr:row>91</xdr:row>
      <xdr:rowOff>171702</xdr:rowOff>
    </xdr:from>
    <xdr:to>
      <xdr:col>18</xdr:col>
      <xdr:colOff>10948</xdr:colOff>
      <xdr:row>92</xdr:row>
      <xdr:rowOff>251810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91506D2D-104B-4EE2-84A5-D17163F06683}"/>
            </a:ext>
          </a:extLst>
        </xdr:cNvPr>
        <xdr:cNvSpPr/>
      </xdr:nvSpPr>
      <xdr:spPr>
        <a:xfrm>
          <a:off x="1223763" y="20374227"/>
          <a:ext cx="11598310" cy="27060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PERFIL DE LA PERSONA USUARIA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36060</xdr:colOff>
      <xdr:row>91</xdr:row>
      <xdr:rowOff>166686</xdr:rowOff>
    </xdr:from>
    <xdr:to>
      <xdr:col>2</xdr:col>
      <xdr:colOff>381064</xdr:colOff>
      <xdr:row>92</xdr:row>
      <xdr:rowOff>256833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B967151F-8FA6-4333-B013-10FCB74FE048}"/>
            </a:ext>
          </a:extLst>
        </xdr:cNvPr>
        <xdr:cNvSpPr/>
      </xdr:nvSpPr>
      <xdr:spPr>
        <a:xfrm>
          <a:off x="36060" y="20369211"/>
          <a:ext cx="1183204" cy="280647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B </a:t>
          </a:r>
        </a:p>
      </xdr:txBody>
    </xdr:sp>
    <xdr:clientData/>
  </xdr:twoCellAnchor>
  <xdr:twoCellAnchor>
    <xdr:from>
      <xdr:col>2</xdr:col>
      <xdr:colOff>358690</xdr:colOff>
      <xdr:row>178</xdr:row>
      <xdr:rowOff>155510</xdr:rowOff>
    </xdr:from>
    <xdr:to>
      <xdr:col>18</xdr:col>
      <xdr:colOff>58573</xdr:colOff>
      <xdr:row>180</xdr:row>
      <xdr:rowOff>79511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337B65F1-7599-4D5B-B9A2-76B0A9B947BB}"/>
            </a:ext>
          </a:extLst>
        </xdr:cNvPr>
        <xdr:cNvSpPr/>
      </xdr:nvSpPr>
      <xdr:spPr>
        <a:xfrm>
          <a:off x="1196890" y="40722485"/>
          <a:ext cx="11672808" cy="30500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PERFIL DE LA PRESUNTA PERSONA AGRESORA 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11206</xdr:colOff>
      <xdr:row>178</xdr:row>
      <xdr:rowOff>156687</xdr:rowOff>
    </xdr:from>
    <xdr:to>
      <xdr:col>2</xdr:col>
      <xdr:colOff>406917</xdr:colOff>
      <xdr:row>180</xdr:row>
      <xdr:rowOff>88446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95A456C6-D385-4BCF-A6A2-8C9D42CE18C7}"/>
            </a:ext>
          </a:extLst>
        </xdr:cNvPr>
        <xdr:cNvSpPr/>
      </xdr:nvSpPr>
      <xdr:spPr>
        <a:xfrm>
          <a:off x="58831" y="40723662"/>
          <a:ext cx="1186286" cy="31275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C </a:t>
          </a:r>
        </a:p>
      </xdr:txBody>
    </xdr:sp>
    <xdr:clientData/>
  </xdr:twoCellAnchor>
  <xdr:twoCellAnchor>
    <xdr:from>
      <xdr:col>2</xdr:col>
      <xdr:colOff>79241</xdr:colOff>
      <xdr:row>204</xdr:row>
      <xdr:rowOff>0</xdr:rowOff>
    </xdr:from>
    <xdr:to>
      <xdr:col>6</xdr:col>
      <xdr:colOff>61058</xdr:colOff>
      <xdr:row>207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B980333B-8323-4098-A050-662DAE52BB68}"/>
            </a:ext>
          </a:extLst>
        </xdr:cNvPr>
        <xdr:cNvSpPr/>
      </xdr:nvSpPr>
      <xdr:spPr>
        <a:xfrm>
          <a:off x="917441" y="46615350"/>
          <a:ext cx="3096492" cy="57150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Variación porcentual de los casos de tentativa de feminicidio atendidos por los CEM en el año 2024 en relación al año 2023 </a:t>
          </a:r>
        </a:p>
        <a:p>
          <a:pPr algn="l"/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1191</xdr:colOff>
      <xdr:row>203</xdr:row>
      <xdr:rowOff>190499</xdr:rowOff>
    </xdr:from>
    <xdr:to>
      <xdr:col>2</xdr:col>
      <xdr:colOff>195384</xdr:colOff>
      <xdr:row>205</xdr:row>
      <xdr:rowOff>24423</xdr:rowOff>
    </xdr:to>
    <xdr:sp macro="" textlink="">
      <xdr:nvSpPr>
        <xdr:cNvPr id="11" name="Rectángulo 51">
          <a:extLst>
            <a:ext uri="{FF2B5EF4-FFF2-40B4-BE49-F238E27FC236}">
              <a16:creationId xmlns:a16="http://schemas.microsoft.com/office/drawing/2014/main" id="{EB3789F1-6477-48AF-AAD1-C8BED5628E20}"/>
            </a:ext>
          </a:extLst>
        </xdr:cNvPr>
        <xdr:cNvSpPr/>
      </xdr:nvSpPr>
      <xdr:spPr>
        <a:xfrm>
          <a:off x="48816" y="46615349"/>
          <a:ext cx="984768" cy="2149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17</a:t>
          </a:r>
        </a:p>
      </xdr:txBody>
    </xdr:sp>
    <xdr:clientData/>
  </xdr:twoCellAnchor>
  <xdr:twoCellAnchor>
    <xdr:from>
      <xdr:col>13</xdr:col>
      <xdr:colOff>78376</xdr:colOff>
      <xdr:row>69</xdr:row>
      <xdr:rowOff>277825</xdr:rowOff>
    </xdr:from>
    <xdr:to>
      <xdr:col>15</xdr:col>
      <xdr:colOff>42522</xdr:colOff>
      <xdr:row>72</xdr:row>
      <xdr:rowOff>119063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EA190F61-564B-4767-8645-3A661A7F0B01}"/>
            </a:ext>
          </a:extLst>
        </xdr:cNvPr>
        <xdr:cNvSpPr/>
      </xdr:nvSpPr>
      <xdr:spPr>
        <a:xfrm>
          <a:off x="9831976" y="15108250"/>
          <a:ext cx="1154771" cy="50798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Área</a:t>
          </a:r>
          <a:r>
            <a:rPr lang="es-P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residencia de la persona usuaria</a:t>
          </a:r>
          <a:endParaRPr lang="es-PE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539182</xdr:colOff>
      <xdr:row>69</xdr:row>
      <xdr:rowOff>272218</xdr:rowOff>
    </xdr:from>
    <xdr:to>
      <xdr:col>13</xdr:col>
      <xdr:colOff>153080</xdr:colOff>
      <xdr:row>71</xdr:row>
      <xdr:rowOff>62934</xdr:rowOff>
    </xdr:to>
    <xdr:sp macro="" textlink="">
      <xdr:nvSpPr>
        <xdr:cNvPr id="13" name="Rectángulo 51">
          <a:extLst>
            <a:ext uri="{FF2B5EF4-FFF2-40B4-BE49-F238E27FC236}">
              <a16:creationId xmlns:a16="http://schemas.microsoft.com/office/drawing/2014/main" id="{6927805F-7DEB-4954-965D-0534E49FE7EB}"/>
            </a:ext>
          </a:extLst>
        </xdr:cNvPr>
        <xdr:cNvSpPr/>
      </xdr:nvSpPr>
      <xdr:spPr>
        <a:xfrm>
          <a:off x="9035482" y="15102643"/>
          <a:ext cx="871198" cy="26696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6</a:t>
          </a:r>
        </a:p>
      </xdr:txBody>
    </xdr:sp>
    <xdr:clientData/>
  </xdr:twoCellAnchor>
  <xdr:twoCellAnchor>
    <xdr:from>
      <xdr:col>6</xdr:col>
      <xdr:colOff>794160</xdr:colOff>
      <xdr:row>70</xdr:row>
      <xdr:rowOff>9697</xdr:rowOff>
    </xdr:from>
    <xdr:to>
      <xdr:col>11</xdr:col>
      <xdr:colOff>17010</xdr:colOff>
      <xdr:row>72</xdr:row>
      <xdr:rowOff>77106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D71C3FB4-BE33-43A9-889D-9F51CECA516B}"/>
            </a:ext>
          </a:extLst>
        </xdr:cNvPr>
        <xdr:cNvSpPr/>
      </xdr:nvSpPr>
      <xdr:spPr>
        <a:xfrm>
          <a:off x="4747035" y="15125872"/>
          <a:ext cx="3766275" cy="44840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ugar donde ocurrió el hecho de tentativa de feminicidio 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705649</xdr:colOff>
      <xdr:row>70</xdr:row>
      <xdr:rowOff>13947</xdr:rowOff>
    </xdr:from>
    <xdr:to>
      <xdr:col>7</xdr:col>
      <xdr:colOff>119062</xdr:colOff>
      <xdr:row>71</xdr:row>
      <xdr:rowOff>95250</xdr:rowOff>
    </xdr:to>
    <xdr:sp macro="" textlink="">
      <xdr:nvSpPr>
        <xdr:cNvPr id="15" name="Rectángulo 51">
          <a:extLst>
            <a:ext uri="{FF2B5EF4-FFF2-40B4-BE49-F238E27FC236}">
              <a16:creationId xmlns:a16="http://schemas.microsoft.com/office/drawing/2014/main" id="{F94B6733-A85D-4A55-B5F8-228B7B5D6977}"/>
            </a:ext>
          </a:extLst>
        </xdr:cNvPr>
        <xdr:cNvSpPr/>
      </xdr:nvSpPr>
      <xdr:spPr>
        <a:xfrm>
          <a:off x="3877474" y="15130122"/>
          <a:ext cx="1023138" cy="27180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5</a:t>
          </a:r>
        </a:p>
      </xdr:txBody>
    </xdr:sp>
    <xdr:clientData/>
  </xdr:twoCellAnchor>
  <xdr:twoCellAnchor>
    <xdr:from>
      <xdr:col>1</xdr:col>
      <xdr:colOff>844630</xdr:colOff>
      <xdr:row>93</xdr:row>
      <xdr:rowOff>104436</xdr:rowOff>
    </xdr:from>
    <xdr:to>
      <xdr:col>4</xdr:col>
      <xdr:colOff>47409</xdr:colOff>
      <xdr:row>94</xdr:row>
      <xdr:rowOff>195604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E946DD5B-A0D7-402B-A7FF-2A7F56C16F71}"/>
            </a:ext>
          </a:extLst>
        </xdr:cNvPr>
        <xdr:cNvSpPr/>
      </xdr:nvSpPr>
      <xdr:spPr>
        <a:xfrm>
          <a:off x="835105" y="20849886"/>
          <a:ext cx="1641179" cy="4340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edad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usuaria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45583</xdr:colOff>
      <xdr:row>93</xdr:row>
      <xdr:rowOff>104433</xdr:rowOff>
    </xdr:from>
    <xdr:to>
      <xdr:col>2</xdr:col>
      <xdr:colOff>109902</xdr:colOff>
      <xdr:row>93</xdr:row>
      <xdr:rowOff>329710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3039DF77-145F-4C07-8F83-CB064CEFF2D7}"/>
            </a:ext>
          </a:extLst>
        </xdr:cNvPr>
        <xdr:cNvSpPr/>
      </xdr:nvSpPr>
      <xdr:spPr>
        <a:xfrm>
          <a:off x="45583" y="20849883"/>
          <a:ext cx="902519" cy="2252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7</a:t>
          </a:r>
        </a:p>
      </xdr:txBody>
    </xdr:sp>
    <xdr:clientData/>
  </xdr:twoCellAnchor>
  <xdr:twoCellAnchor>
    <xdr:from>
      <xdr:col>10</xdr:col>
      <xdr:colOff>940691</xdr:colOff>
      <xdr:row>93</xdr:row>
      <xdr:rowOff>81904</xdr:rowOff>
    </xdr:from>
    <xdr:to>
      <xdr:col>13</xdr:col>
      <xdr:colOff>611562</xdr:colOff>
      <xdr:row>94</xdr:row>
      <xdr:rowOff>189060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253BEC60-36F9-4B10-AB6F-03BEC91C34E7}"/>
            </a:ext>
          </a:extLst>
        </xdr:cNvPr>
        <xdr:cNvSpPr/>
      </xdr:nvSpPr>
      <xdr:spPr>
        <a:xfrm>
          <a:off x="8436866" y="20827354"/>
          <a:ext cx="1928296" cy="45005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usuaria en estado de </a:t>
          </a:r>
          <a:r>
            <a:rPr lang="es-PE" sz="10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gestación</a:t>
          </a:r>
        </a:p>
      </xdr:txBody>
    </xdr:sp>
    <xdr:clientData/>
  </xdr:twoCellAnchor>
  <xdr:twoCellAnchor>
    <xdr:from>
      <xdr:col>9</xdr:col>
      <xdr:colOff>821547</xdr:colOff>
      <xdr:row>93</xdr:row>
      <xdr:rowOff>76779</xdr:rowOff>
    </xdr:from>
    <xdr:to>
      <xdr:col>11</xdr:col>
      <xdr:colOff>56130</xdr:colOff>
      <xdr:row>93</xdr:row>
      <xdr:rowOff>333374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B12A085D-1453-4382-AA37-276920665F09}"/>
            </a:ext>
          </a:extLst>
        </xdr:cNvPr>
        <xdr:cNvSpPr/>
      </xdr:nvSpPr>
      <xdr:spPr>
        <a:xfrm>
          <a:off x="7489047" y="20822229"/>
          <a:ext cx="1063383" cy="2565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8</a:t>
          </a:r>
        </a:p>
      </xdr:txBody>
    </xdr:sp>
    <xdr:clientData/>
  </xdr:twoCellAnchor>
  <xdr:twoCellAnchor>
    <xdr:from>
      <xdr:col>10</xdr:col>
      <xdr:colOff>762522</xdr:colOff>
      <xdr:row>99</xdr:row>
      <xdr:rowOff>115137</xdr:rowOff>
    </xdr:from>
    <xdr:to>
      <xdr:col>14</xdr:col>
      <xdr:colOff>0</xdr:colOff>
      <xdr:row>100</xdr:row>
      <xdr:rowOff>230274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5994CAFE-6D6A-4032-B720-6E8E21613D45}"/>
            </a:ext>
          </a:extLst>
        </xdr:cNvPr>
        <xdr:cNvSpPr/>
      </xdr:nvSpPr>
      <xdr:spPr>
        <a:xfrm>
          <a:off x="8258697" y="22517937"/>
          <a:ext cx="2123553" cy="41041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 de tentativa según número de hijos/as vivo/as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753627</xdr:colOff>
      <xdr:row>99</xdr:row>
      <xdr:rowOff>118173</xdr:rowOff>
    </xdr:from>
    <xdr:to>
      <xdr:col>10</xdr:col>
      <xdr:colOff>856552</xdr:colOff>
      <xdr:row>100</xdr:row>
      <xdr:rowOff>152645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D7FF08FF-09F6-46F2-B304-EBEA7EC7C87C}"/>
            </a:ext>
          </a:extLst>
        </xdr:cNvPr>
        <xdr:cNvSpPr/>
      </xdr:nvSpPr>
      <xdr:spPr>
        <a:xfrm>
          <a:off x="7421127" y="22520973"/>
          <a:ext cx="931600" cy="3297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9</a:t>
          </a:r>
        </a:p>
      </xdr:txBody>
    </xdr:sp>
    <xdr:clientData/>
  </xdr:twoCellAnchor>
  <xdr:twoCellAnchor>
    <xdr:from>
      <xdr:col>2</xdr:col>
      <xdr:colOff>146023</xdr:colOff>
      <xdr:row>106</xdr:row>
      <xdr:rowOff>106433</xdr:rowOff>
    </xdr:from>
    <xdr:to>
      <xdr:col>6</xdr:col>
      <xdr:colOff>1</xdr:colOff>
      <xdr:row>108</xdr:row>
      <xdr:rowOff>287735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635AF085-1AC2-4E7D-A2B3-81767D6DF12D}"/>
            </a:ext>
          </a:extLst>
        </xdr:cNvPr>
        <xdr:cNvSpPr/>
      </xdr:nvSpPr>
      <xdr:spPr>
        <a:xfrm>
          <a:off x="984223" y="24328508"/>
          <a:ext cx="2968653" cy="5718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Vínculo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relacional entre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presunta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persona agresora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45356</xdr:colOff>
      <xdr:row>106</xdr:row>
      <xdr:rowOff>106434</xdr:rowOff>
    </xdr:from>
    <xdr:to>
      <xdr:col>2</xdr:col>
      <xdr:colOff>272142</xdr:colOff>
      <xdr:row>107</xdr:row>
      <xdr:rowOff>158750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E3C5EE64-E908-43BF-8537-23FF267FFD5B}"/>
            </a:ext>
          </a:extLst>
        </xdr:cNvPr>
        <xdr:cNvSpPr/>
      </xdr:nvSpPr>
      <xdr:spPr>
        <a:xfrm>
          <a:off x="45356" y="24328509"/>
          <a:ext cx="1064986" cy="2428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10</a:t>
          </a:r>
        </a:p>
      </xdr:txBody>
    </xdr:sp>
    <xdr:clientData/>
  </xdr:twoCellAnchor>
  <xdr:twoCellAnchor>
    <xdr:from>
      <xdr:col>11</xdr:col>
      <xdr:colOff>1563</xdr:colOff>
      <xdr:row>123</xdr:row>
      <xdr:rowOff>95253</xdr:rowOff>
    </xdr:from>
    <xdr:to>
      <xdr:col>14</xdr:col>
      <xdr:colOff>0</xdr:colOff>
      <xdr:row>126</xdr:row>
      <xdr:rowOff>130968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294D1D50-D199-4025-9189-AFE4F6A46D31}"/>
            </a:ext>
          </a:extLst>
        </xdr:cNvPr>
        <xdr:cNvSpPr/>
      </xdr:nvSpPr>
      <xdr:spPr>
        <a:xfrm>
          <a:off x="8497863" y="27879678"/>
          <a:ext cx="1884387" cy="607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Grupo de vínculo relacional entre la presunta persona agresora y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1067</xdr:colOff>
      <xdr:row>123</xdr:row>
      <xdr:rowOff>95254</xdr:rowOff>
    </xdr:from>
    <xdr:to>
      <xdr:col>11</xdr:col>
      <xdr:colOff>95250</xdr:colOff>
      <xdr:row>124</xdr:row>
      <xdr:rowOff>166690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22C50958-06F6-40B4-A05E-A144EAD4F07A}"/>
            </a:ext>
          </a:extLst>
        </xdr:cNvPr>
        <xdr:cNvSpPr/>
      </xdr:nvSpPr>
      <xdr:spPr>
        <a:xfrm>
          <a:off x="7497242" y="27879679"/>
          <a:ext cx="1094308" cy="26193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11</a:t>
          </a:r>
        </a:p>
      </xdr:txBody>
    </xdr:sp>
    <xdr:clientData/>
  </xdr:twoCellAnchor>
  <xdr:twoCellAnchor>
    <xdr:from>
      <xdr:col>2</xdr:col>
      <xdr:colOff>61995</xdr:colOff>
      <xdr:row>181</xdr:row>
      <xdr:rowOff>21099</xdr:rowOff>
    </xdr:from>
    <xdr:to>
      <xdr:col>5</xdr:col>
      <xdr:colOff>11339</xdr:colOff>
      <xdr:row>182</xdr:row>
      <xdr:rowOff>35718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D76E76BD-A2E2-408B-AFD2-8ED5B20461CE}"/>
            </a:ext>
          </a:extLst>
        </xdr:cNvPr>
        <xdr:cNvSpPr/>
      </xdr:nvSpPr>
      <xdr:spPr>
        <a:xfrm>
          <a:off x="900195" y="41178624"/>
          <a:ext cx="2282969" cy="57659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de edad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presunta persona agresora</a:t>
          </a:r>
        </a:p>
      </xdr:txBody>
    </xdr:sp>
    <xdr:clientData/>
  </xdr:twoCellAnchor>
  <xdr:twoCellAnchor>
    <xdr:from>
      <xdr:col>0</xdr:col>
      <xdr:colOff>34511</xdr:colOff>
      <xdr:row>181</xdr:row>
      <xdr:rowOff>21103</xdr:rowOff>
    </xdr:from>
    <xdr:to>
      <xdr:col>2</xdr:col>
      <xdr:colOff>204107</xdr:colOff>
      <xdr:row>181</xdr:row>
      <xdr:rowOff>272143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07D18421-EE05-419B-B245-E69BF727E167}"/>
            </a:ext>
          </a:extLst>
        </xdr:cNvPr>
        <xdr:cNvSpPr/>
      </xdr:nvSpPr>
      <xdr:spPr>
        <a:xfrm>
          <a:off x="34511" y="41178628"/>
          <a:ext cx="1007796" cy="25104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14</a:t>
          </a:r>
        </a:p>
      </xdr:txBody>
    </xdr:sp>
    <xdr:clientData/>
  </xdr:twoCellAnchor>
  <xdr:twoCellAnchor>
    <xdr:from>
      <xdr:col>11</xdr:col>
      <xdr:colOff>241719</xdr:colOff>
      <xdr:row>180</xdr:row>
      <xdr:rowOff>177209</xdr:rowOff>
    </xdr:from>
    <xdr:to>
      <xdr:col>13</xdr:col>
      <xdr:colOff>621063</xdr:colOff>
      <xdr:row>182</xdr:row>
      <xdr:rowOff>58701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8BE4823F-07D4-40A3-9CD0-0F2EFAD70231}"/>
            </a:ext>
          </a:extLst>
        </xdr:cNvPr>
        <xdr:cNvSpPr/>
      </xdr:nvSpPr>
      <xdr:spPr>
        <a:xfrm>
          <a:off x="8738019" y="41125184"/>
          <a:ext cx="1636644" cy="65301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Estado de la presunta persona agresora en la última agresión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1900</xdr:colOff>
      <xdr:row>180</xdr:row>
      <xdr:rowOff>187051</xdr:rowOff>
    </xdr:from>
    <xdr:to>
      <xdr:col>11</xdr:col>
      <xdr:colOff>381830</xdr:colOff>
      <xdr:row>181</xdr:row>
      <xdr:rowOff>253354</xdr:rowOff>
    </xdr:to>
    <xdr:sp macro="" textlink="">
      <xdr:nvSpPr>
        <xdr:cNvPr id="29" name="Rectángulo 51">
          <a:extLst>
            <a:ext uri="{FF2B5EF4-FFF2-40B4-BE49-F238E27FC236}">
              <a16:creationId xmlns:a16="http://schemas.microsoft.com/office/drawing/2014/main" id="{2B01FD26-B568-494D-B0CB-56ECABA4B089}"/>
            </a:ext>
          </a:extLst>
        </xdr:cNvPr>
        <xdr:cNvSpPr/>
      </xdr:nvSpPr>
      <xdr:spPr>
        <a:xfrm>
          <a:off x="7498075" y="41135026"/>
          <a:ext cx="1380055" cy="27585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15</a:t>
          </a:r>
        </a:p>
      </xdr:txBody>
    </xdr:sp>
    <xdr:clientData/>
  </xdr:twoCellAnchor>
  <xdr:twoCellAnchor>
    <xdr:from>
      <xdr:col>1</xdr:col>
      <xdr:colOff>834656</xdr:colOff>
      <xdr:row>191</xdr:row>
      <xdr:rowOff>155502</xdr:rowOff>
    </xdr:from>
    <xdr:to>
      <xdr:col>5</xdr:col>
      <xdr:colOff>11906</xdr:colOff>
      <xdr:row>193</xdr:row>
      <xdr:rowOff>214312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AC82B004-37EC-4F88-BCD1-9AC05DF591EB}"/>
            </a:ext>
          </a:extLst>
        </xdr:cNvPr>
        <xdr:cNvSpPr/>
      </xdr:nvSpPr>
      <xdr:spPr>
        <a:xfrm>
          <a:off x="834656" y="43884777"/>
          <a:ext cx="2349075" cy="43981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laboral de la presunta persona agresora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2259</xdr:colOff>
      <xdr:row>191</xdr:row>
      <xdr:rowOff>165228</xdr:rowOff>
    </xdr:from>
    <xdr:to>
      <xdr:col>2</xdr:col>
      <xdr:colOff>170960</xdr:colOff>
      <xdr:row>193</xdr:row>
      <xdr:rowOff>24423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E433917B-879C-487F-A671-A9E9AE5231E9}"/>
            </a:ext>
          </a:extLst>
        </xdr:cNvPr>
        <xdr:cNvSpPr/>
      </xdr:nvSpPr>
      <xdr:spPr>
        <a:xfrm>
          <a:off x="49884" y="43894503"/>
          <a:ext cx="959276" cy="2401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16</a:t>
          </a:r>
        </a:p>
      </xdr:txBody>
    </xdr:sp>
    <xdr:clientData/>
  </xdr:twoCellAnchor>
  <xdr:twoCellAnchor>
    <xdr:from>
      <xdr:col>6</xdr:col>
      <xdr:colOff>466329</xdr:colOff>
      <xdr:row>0</xdr:row>
      <xdr:rowOff>77690</xdr:rowOff>
    </xdr:from>
    <xdr:to>
      <xdr:col>14</xdr:col>
      <xdr:colOff>370601</xdr:colOff>
      <xdr:row>4</xdr:row>
      <xdr:rowOff>22703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1996CECF-6B17-4FBF-9257-85F6824507AF}"/>
            </a:ext>
          </a:extLst>
        </xdr:cNvPr>
        <xdr:cNvSpPr/>
      </xdr:nvSpPr>
      <xdr:spPr>
        <a:xfrm>
          <a:off x="4419204" y="77690"/>
          <a:ext cx="6333647" cy="611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8503</xdr:colOff>
      <xdr:row>0</xdr:row>
      <xdr:rowOff>26344</xdr:rowOff>
    </xdr:from>
    <xdr:ext cx="3441879" cy="605416"/>
    <xdr:pic>
      <xdr:nvPicPr>
        <xdr:cNvPr id="33" name="Imagen 32">
          <a:extLst>
            <a:ext uri="{FF2B5EF4-FFF2-40B4-BE49-F238E27FC236}">
              <a16:creationId xmlns:a16="http://schemas.microsoft.com/office/drawing/2014/main" id="{DBA34293-BAC9-4C46-8C6E-B064387F5978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6"/>
        <a:stretch/>
      </xdr:blipFill>
      <xdr:spPr bwMode="auto">
        <a:xfrm>
          <a:off x="56128" y="26344"/>
          <a:ext cx="3441879" cy="60541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9</xdr:col>
      <xdr:colOff>200414</xdr:colOff>
      <xdr:row>37</xdr:row>
      <xdr:rowOff>1</xdr:rowOff>
    </xdr:from>
    <xdr:to>
      <xdr:col>16</xdr:col>
      <xdr:colOff>13493</xdr:colOff>
      <xdr:row>38</xdr:row>
      <xdr:rowOff>234319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60C7CA49-E550-4E1E-BB9A-6839ED9D8836}"/>
            </a:ext>
          </a:extLst>
        </xdr:cNvPr>
        <xdr:cNvSpPr/>
      </xdr:nvSpPr>
      <xdr:spPr>
        <a:xfrm>
          <a:off x="6867914" y="7562851"/>
          <a:ext cx="4718454" cy="4248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Ranking de los casos de tentativa de feminicidios en los últimos cinco años según departamento</a:t>
          </a:r>
        </a:p>
        <a:p>
          <a:pPr algn="l"/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1309684</xdr:colOff>
      <xdr:row>37</xdr:row>
      <xdr:rowOff>0</xdr:rowOff>
    </xdr:from>
    <xdr:to>
      <xdr:col>9</xdr:col>
      <xdr:colOff>297652</xdr:colOff>
      <xdr:row>38</xdr:row>
      <xdr:rowOff>47625</xdr:rowOff>
    </xdr:to>
    <xdr:sp macro="" textlink="">
      <xdr:nvSpPr>
        <xdr:cNvPr id="35" name="Rectángulo 51">
          <a:extLst>
            <a:ext uri="{FF2B5EF4-FFF2-40B4-BE49-F238E27FC236}">
              <a16:creationId xmlns:a16="http://schemas.microsoft.com/office/drawing/2014/main" id="{126E47F8-2D23-4487-B2D0-E334F04F51DB}"/>
            </a:ext>
          </a:extLst>
        </xdr:cNvPr>
        <xdr:cNvSpPr/>
      </xdr:nvSpPr>
      <xdr:spPr>
        <a:xfrm>
          <a:off x="5891209" y="7562850"/>
          <a:ext cx="1073943" cy="2381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3</a:t>
          </a:r>
        </a:p>
      </xdr:txBody>
    </xdr:sp>
    <xdr:clientData/>
  </xdr:twoCellAnchor>
  <xdr:twoCellAnchor>
    <xdr:from>
      <xdr:col>2</xdr:col>
      <xdr:colOff>327073</xdr:colOff>
      <xdr:row>201</xdr:row>
      <xdr:rowOff>47624</xdr:rowOff>
    </xdr:from>
    <xdr:to>
      <xdr:col>18</xdr:col>
      <xdr:colOff>10947</xdr:colOff>
      <xdr:row>202</xdr:row>
      <xdr:rowOff>132668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3B93B34E-4342-4A34-9502-3AF6D4B23899}"/>
            </a:ext>
          </a:extLst>
        </xdr:cNvPr>
        <xdr:cNvSpPr/>
      </xdr:nvSpPr>
      <xdr:spPr>
        <a:xfrm>
          <a:off x="1165273" y="46091474"/>
          <a:ext cx="11656799" cy="275544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201</xdr:row>
      <xdr:rowOff>47625</xdr:rowOff>
    </xdr:from>
    <xdr:to>
      <xdr:col>2</xdr:col>
      <xdr:colOff>399113</xdr:colOff>
      <xdr:row>202</xdr:row>
      <xdr:rowOff>132669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56614D85-CE54-4644-B4BD-3618C2F00D6D}"/>
            </a:ext>
          </a:extLst>
        </xdr:cNvPr>
        <xdr:cNvSpPr/>
      </xdr:nvSpPr>
      <xdr:spPr>
        <a:xfrm>
          <a:off x="47625" y="46091475"/>
          <a:ext cx="1189688" cy="27554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6</xdr:col>
      <xdr:colOff>555062</xdr:colOff>
      <xdr:row>212</xdr:row>
      <xdr:rowOff>30734</xdr:rowOff>
    </xdr:from>
    <xdr:to>
      <xdr:col>8</xdr:col>
      <xdr:colOff>582551</xdr:colOff>
      <xdr:row>213</xdr:row>
      <xdr:rowOff>104251</xdr:rowOff>
    </xdr:to>
    <xdr:sp macro="" textlink="">
      <xdr:nvSpPr>
        <xdr:cNvPr id="38" name="Flecha a la derecha con bandas 9">
          <a:extLst>
            <a:ext uri="{FF2B5EF4-FFF2-40B4-BE49-F238E27FC236}">
              <a16:creationId xmlns:a16="http://schemas.microsoft.com/office/drawing/2014/main" id="{8C64433C-CCA6-4495-A016-9EB617218C44}"/>
            </a:ext>
          </a:extLst>
        </xdr:cNvPr>
        <xdr:cNvSpPr/>
      </xdr:nvSpPr>
      <xdr:spPr bwMode="auto">
        <a:xfrm>
          <a:off x="4507937" y="48836834"/>
          <a:ext cx="1961064" cy="41641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oneCellAnchor>
    <xdr:from>
      <xdr:col>9</xdr:col>
      <xdr:colOff>504416</xdr:colOff>
      <xdr:row>211</xdr:row>
      <xdr:rowOff>156570</xdr:rowOff>
    </xdr:from>
    <xdr:ext cx="3692953" cy="781240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59080221-B116-41A4-8296-A6C426C85AE3}"/>
            </a:ext>
          </a:extLst>
        </xdr:cNvPr>
        <xdr:cNvSpPr txBox="1"/>
      </xdr:nvSpPr>
      <xdr:spPr>
        <a:xfrm>
          <a:off x="7171916" y="48619770"/>
          <a:ext cx="3692953" cy="781240"/>
        </a:xfrm>
        <a:prstGeom prst="rect">
          <a:avLst/>
        </a:prstGeom>
        <a:noFill/>
        <a:ln w="19050">
          <a:solidFill>
            <a:schemeClr val="accent5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100" i="1"/>
            <a:t>Respecto del número de casos de tentativa de feminicidio atendidos</a:t>
          </a:r>
          <a:r>
            <a:rPr lang="es-PE" sz="1100" i="1" baseline="0"/>
            <a:t> por</a:t>
          </a:r>
          <a:r>
            <a:rPr lang="es-PE" sz="1100" i="1"/>
            <a:t> los CEM,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observa una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disminución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16,2 puntos porcentuales en el </a:t>
          </a:r>
          <a:r>
            <a:rPr lang="es-PE" sz="1100" i="1"/>
            <a:t>periodo</a:t>
          </a:r>
          <a:r>
            <a:rPr lang="es-PE" sz="1100" i="1" baseline="0"/>
            <a:t> de </a:t>
          </a:r>
          <a:r>
            <a:rPr lang="es-PE" sz="1100" i="1"/>
            <a:t>enero a</a:t>
          </a:r>
          <a:r>
            <a:rPr lang="es-PE" sz="1100" i="1" baseline="0"/>
            <a:t> agosto</a:t>
          </a:r>
          <a:r>
            <a:rPr lang="es-PE" sz="1100" i="1"/>
            <a:t> 2024, frente a lo registrado en el mismo periodo del año anterior.</a:t>
          </a:r>
        </a:p>
      </xdr:txBody>
    </xdr:sp>
    <xdr:clientData/>
  </xdr:oneCellAnchor>
  <xdr:twoCellAnchor>
    <xdr:from>
      <xdr:col>0</xdr:col>
      <xdr:colOff>35719</xdr:colOff>
      <xdr:row>7</xdr:row>
      <xdr:rowOff>49326</xdr:rowOff>
    </xdr:from>
    <xdr:to>
      <xdr:col>18</xdr:col>
      <xdr:colOff>52335</xdr:colOff>
      <xdr:row>9</xdr:row>
      <xdr:rowOff>345282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C163D7AC-17FB-4CAB-A156-E77F937F428D}"/>
            </a:ext>
          </a:extLst>
        </xdr:cNvPr>
        <xdr:cNvSpPr txBox="1"/>
      </xdr:nvSpPr>
      <xdr:spPr>
        <a:xfrm>
          <a:off x="35719" y="1487601"/>
          <a:ext cx="12827741" cy="57218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050" i="1">
              <a:latin typeface="Arial" panose="020B0604020202020204" pitchFamily="34" charset="0"/>
              <a:cs typeface="Arial" panose="020B0604020202020204" pitchFamily="34" charset="0"/>
            </a:rPr>
            <a:t>Se entenderá como caso de tentativa de feminicidio cuando el autor tiene la intención de acabar con la vida de la víctima por lo cual realiza una sucesión de actos encaminados a lograr este resultado, pero éste no se produce por causas ajenas a su voluntad; precisando que, en el caso de lesiones, existe la intención de afectar la integridad de la víctima, pero no de matarla. </a:t>
          </a:r>
        </a:p>
      </xdr:txBody>
    </xdr:sp>
    <xdr:clientData/>
  </xdr:twoCellAnchor>
  <xdr:twoCellAnchor>
    <xdr:from>
      <xdr:col>5</xdr:col>
      <xdr:colOff>276064</xdr:colOff>
      <xdr:row>95</xdr:row>
      <xdr:rowOff>32288</xdr:rowOff>
    </xdr:from>
    <xdr:to>
      <xdr:col>5</xdr:col>
      <xdr:colOff>614534</xdr:colOff>
      <xdr:row>96</xdr:row>
      <xdr:rowOff>175974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3166AD9F-CCCB-4D21-B8A5-8355B4802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447889" y="21396863"/>
          <a:ext cx="338470" cy="438961"/>
        </a:xfrm>
        <a:prstGeom prst="rect">
          <a:avLst/>
        </a:prstGeom>
      </xdr:spPr>
    </xdr:pic>
    <xdr:clientData/>
  </xdr:twoCellAnchor>
  <xdr:twoCellAnchor>
    <xdr:from>
      <xdr:col>7</xdr:col>
      <xdr:colOff>248013</xdr:colOff>
      <xdr:row>97</xdr:row>
      <xdr:rowOff>120677</xdr:rowOff>
    </xdr:from>
    <xdr:to>
      <xdr:col>7</xdr:col>
      <xdr:colOff>644755</xdr:colOff>
      <xdr:row>100</xdr:row>
      <xdr:rowOff>107819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758DCCF2-678E-4EFE-9086-D73BE9341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5029563" y="22028177"/>
          <a:ext cx="396742" cy="777717"/>
        </a:xfrm>
        <a:prstGeom prst="rect">
          <a:avLst/>
        </a:prstGeom>
      </xdr:spPr>
    </xdr:pic>
    <xdr:clientData/>
  </xdr:twoCellAnchor>
  <xdr:twoCellAnchor>
    <xdr:from>
      <xdr:col>5</xdr:col>
      <xdr:colOff>296445</xdr:colOff>
      <xdr:row>100</xdr:row>
      <xdr:rowOff>117650</xdr:rowOff>
    </xdr:from>
    <xdr:to>
      <xdr:col>5</xdr:col>
      <xdr:colOff>624430</xdr:colOff>
      <xdr:row>102</xdr:row>
      <xdr:rowOff>242219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10AD05F1-352E-44F9-9949-D4A32A743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468270" y="22815725"/>
          <a:ext cx="327985" cy="657969"/>
        </a:xfrm>
        <a:prstGeom prst="rect">
          <a:avLst/>
        </a:prstGeom>
      </xdr:spPr>
    </xdr:pic>
    <xdr:clientData/>
  </xdr:twoCellAnchor>
  <xdr:twoCellAnchor>
    <xdr:from>
      <xdr:col>7</xdr:col>
      <xdr:colOff>615820</xdr:colOff>
      <xdr:row>110</xdr:row>
      <xdr:rowOff>120384</xdr:rowOff>
    </xdr:from>
    <xdr:to>
      <xdr:col>9</xdr:col>
      <xdr:colOff>167482</xdr:colOff>
      <xdr:row>113</xdr:row>
      <xdr:rowOff>179915</xdr:rowOff>
    </xdr:to>
    <xdr:sp macro="" textlink="">
      <xdr:nvSpPr>
        <xdr:cNvPr id="44" name="Flecha: a la derecha 43">
          <a:extLst>
            <a:ext uri="{FF2B5EF4-FFF2-40B4-BE49-F238E27FC236}">
              <a16:creationId xmlns:a16="http://schemas.microsoft.com/office/drawing/2014/main" id="{56B6880D-B330-4C06-B544-66529B027B46}"/>
            </a:ext>
          </a:extLst>
        </xdr:cNvPr>
        <xdr:cNvSpPr/>
      </xdr:nvSpPr>
      <xdr:spPr>
        <a:xfrm>
          <a:off x="5397370" y="25428309"/>
          <a:ext cx="1437612" cy="631031"/>
        </a:xfrm>
        <a:prstGeom prst="rightArrow">
          <a:avLst/>
        </a:prstGeom>
        <a:noFill/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rgbClr val="002060"/>
              </a:solidFill>
            </a:rPr>
            <a:t>58 (38,67%)</a:t>
          </a:r>
        </a:p>
      </xdr:txBody>
    </xdr:sp>
    <xdr:clientData/>
  </xdr:twoCellAnchor>
  <xdr:twoCellAnchor>
    <xdr:from>
      <xdr:col>6</xdr:col>
      <xdr:colOff>29765</xdr:colOff>
      <xdr:row>110</xdr:row>
      <xdr:rowOff>9922</xdr:rowOff>
    </xdr:from>
    <xdr:to>
      <xdr:col>6</xdr:col>
      <xdr:colOff>179444</xdr:colOff>
      <xdr:row>114</xdr:row>
      <xdr:rowOff>24566</xdr:rowOff>
    </xdr:to>
    <xdr:sp macro="" textlink="">
      <xdr:nvSpPr>
        <xdr:cNvPr id="45" name="Cerrar llave 44">
          <a:extLst>
            <a:ext uri="{FF2B5EF4-FFF2-40B4-BE49-F238E27FC236}">
              <a16:creationId xmlns:a16="http://schemas.microsoft.com/office/drawing/2014/main" id="{9E2E19A8-D19C-4026-870C-FDE9A53CD88A}"/>
            </a:ext>
          </a:extLst>
        </xdr:cNvPr>
        <xdr:cNvSpPr/>
      </xdr:nvSpPr>
      <xdr:spPr>
        <a:xfrm>
          <a:off x="3982640" y="25317847"/>
          <a:ext cx="149679" cy="776644"/>
        </a:xfrm>
        <a:prstGeom prst="rightBrace">
          <a:avLst/>
        </a:prstGeom>
        <a:ln>
          <a:solidFill>
            <a:srgbClr val="00206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1023937</xdr:colOff>
      <xdr:row>70</xdr:row>
      <xdr:rowOff>1</xdr:rowOff>
    </xdr:from>
    <xdr:to>
      <xdr:col>5</xdr:col>
      <xdr:colOff>4762</xdr:colOff>
      <xdr:row>72</xdr:row>
      <xdr:rowOff>83343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482608E1-B6AB-46D5-BED5-B8FD2CE0ED73}"/>
            </a:ext>
          </a:extLst>
        </xdr:cNvPr>
        <xdr:cNvSpPr/>
      </xdr:nvSpPr>
      <xdr:spPr>
        <a:xfrm>
          <a:off x="842962" y="15116176"/>
          <a:ext cx="2333625" cy="46434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Modalidad del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hecho de la tentativa feminicidio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11906</xdr:colOff>
      <xdr:row>70</xdr:row>
      <xdr:rowOff>0</xdr:rowOff>
    </xdr:from>
    <xdr:to>
      <xdr:col>2</xdr:col>
      <xdr:colOff>170961</xdr:colOff>
      <xdr:row>71</xdr:row>
      <xdr:rowOff>73269</xdr:rowOff>
    </xdr:to>
    <xdr:sp macro="" textlink="">
      <xdr:nvSpPr>
        <xdr:cNvPr id="47" name="Rectángulo 51">
          <a:extLst>
            <a:ext uri="{FF2B5EF4-FFF2-40B4-BE49-F238E27FC236}">
              <a16:creationId xmlns:a16="http://schemas.microsoft.com/office/drawing/2014/main" id="{A285F151-A011-4277-9EA1-A6AF5A0F8BC8}"/>
            </a:ext>
          </a:extLst>
        </xdr:cNvPr>
        <xdr:cNvSpPr/>
      </xdr:nvSpPr>
      <xdr:spPr>
        <a:xfrm>
          <a:off x="59531" y="15116175"/>
          <a:ext cx="949630" cy="26376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/>
            <a:t>Cuadro N° 4</a:t>
          </a:r>
        </a:p>
      </xdr:txBody>
    </xdr:sp>
    <xdr:clientData/>
  </xdr:twoCellAnchor>
  <xdr:twoCellAnchor>
    <xdr:from>
      <xdr:col>5</xdr:col>
      <xdr:colOff>47624</xdr:colOff>
      <xdr:row>94</xdr:row>
      <xdr:rowOff>154781</xdr:rowOff>
    </xdr:from>
    <xdr:to>
      <xdr:col>8</xdr:col>
      <xdr:colOff>691884</xdr:colOff>
      <xdr:row>103</xdr:row>
      <xdr:rowOff>172384</xdr:rowOff>
    </xdr:to>
    <xdr:sp macro="" textlink="">
      <xdr:nvSpPr>
        <xdr:cNvPr id="48" name="Rectángulo: esquinas redondeadas 51">
          <a:extLst>
            <a:ext uri="{FF2B5EF4-FFF2-40B4-BE49-F238E27FC236}">
              <a16:creationId xmlns:a16="http://schemas.microsoft.com/office/drawing/2014/main" id="{FE3D6F3B-19E8-4393-9714-E194B747C143}"/>
            </a:ext>
          </a:extLst>
        </xdr:cNvPr>
        <xdr:cNvSpPr/>
      </xdr:nvSpPr>
      <xdr:spPr>
        <a:xfrm flipH="1">
          <a:off x="3219449" y="21243131"/>
          <a:ext cx="3358885" cy="2408378"/>
        </a:xfrm>
        <a:prstGeom prst="roundRect">
          <a:avLst/>
        </a:prstGeom>
        <a:noFill/>
        <a:ln w="28575">
          <a:solidFill>
            <a:schemeClr val="bg1">
              <a:lumMod val="9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1675</xdr:colOff>
      <xdr:row>12</xdr:row>
      <xdr:rowOff>122115</xdr:rowOff>
    </xdr:from>
    <xdr:to>
      <xdr:col>4</xdr:col>
      <xdr:colOff>20052</xdr:colOff>
      <xdr:row>15</xdr:row>
      <xdr:rowOff>61058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95D06D44-72FC-47BA-BE65-47AAB203BA3F}"/>
            </a:ext>
          </a:extLst>
        </xdr:cNvPr>
        <xdr:cNvSpPr/>
      </xdr:nvSpPr>
      <xdr:spPr>
        <a:xfrm>
          <a:off x="839875" y="2570040"/>
          <a:ext cx="1609052" cy="5390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tentativa de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feminicidio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36633</xdr:colOff>
      <xdr:row>12</xdr:row>
      <xdr:rowOff>121493</xdr:rowOff>
    </xdr:from>
    <xdr:to>
      <xdr:col>2</xdr:col>
      <xdr:colOff>158749</xdr:colOff>
      <xdr:row>13</xdr:row>
      <xdr:rowOff>147411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3CD99C0A-C288-4362-AAD5-43C79C1ED654}"/>
            </a:ext>
          </a:extLst>
        </xdr:cNvPr>
        <xdr:cNvSpPr/>
      </xdr:nvSpPr>
      <xdr:spPr>
        <a:xfrm>
          <a:off x="36633" y="2569418"/>
          <a:ext cx="960316" cy="21641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 b="1"/>
            <a:t>Cuadro N° 1</a:t>
          </a:r>
        </a:p>
      </xdr:txBody>
    </xdr:sp>
    <xdr:clientData/>
  </xdr:twoCellAnchor>
  <xdr:twoCellAnchor>
    <xdr:from>
      <xdr:col>6</xdr:col>
      <xdr:colOff>106022</xdr:colOff>
      <xdr:row>12</xdr:row>
      <xdr:rowOff>149003</xdr:rowOff>
    </xdr:from>
    <xdr:to>
      <xdr:col>8</xdr:col>
      <xdr:colOff>24423</xdr:colOff>
      <xdr:row>15</xdr:row>
      <xdr:rowOff>48846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FCD4B4C3-7C64-4018-ACF1-828B20850693}"/>
            </a:ext>
          </a:extLst>
        </xdr:cNvPr>
        <xdr:cNvSpPr/>
      </xdr:nvSpPr>
      <xdr:spPr>
        <a:xfrm>
          <a:off x="4058897" y="2596928"/>
          <a:ext cx="1851976" cy="4999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tentativa de feminicidio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año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710694</xdr:colOff>
      <xdr:row>12</xdr:row>
      <xdr:rowOff>146979</xdr:rowOff>
    </xdr:from>
    <xdr:to>
      <xdr:col>6</xdr:col>
      <xdr:colOff>206929</xdr:colOff>
      <xdr:row>14</xdr:row>
      <xdr:rowOff>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1D253FD7-233A-4890-85E5-E7BA1D31DD01}"/>
            </a:ext>
          </a:extLst>
        </xdr:cNvPr>
        <xdr:cNvSpPr/>
      </xdr:nvSpPr>
      <xdr:spPr>
        <a:xfrm>
          <a:off x="3139569" y="2594904"/>
          <a:ext cx="1020235" cy="23402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2</a:t>
          </a:r>
        </a:p>
      </xdr:txBody>
    </xdr:sp>
    <xdr:clientData/>
  </xdr:twoCellAnchor>
  <xdr:twoCellAnchor>
    <xdr:from>
      <xdr:col>9</xdr:col>
      <xdr:colOff>90583</xdr:colOff>
      <xdr:row>13</xdr:row>
      <xdr:rowOff>182110</xdr:rowOff>
    </xdr:from>
    <xdr:to>
      <xdr:col>17</xdr:col>
      <xdr:colOff>92178</xdr:colOff>
      <xdr:row>33</xdr:row>
      <xdr:rowOff>122903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DF7800B1-764B-4FFC-89F9-00005D210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181995</xdr:colOff>
      <xdr:row>152</xdr:row>
      <xdr:rowOff>40278</xdr:rowOff>
    </xdr:from>
    <xdr:to>
      <xdr:col>11</xdr:col>
      <xdr:colOff>23812</xdr:colOff>
      <xdr:row>153</xdr:row>
      <xdr:rowOff>128959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B8C0B87D-8951-48FA-A80D-8878BC298972}"/>
            </a:ext>
          </a:extLst>
        </xdr:cNvPr>
        <xdr:cNvSpPr/>
      </xdr:nvSpPr>
      <xdr:spPr>
        <a:xfrm>
          <a:off x="1020195" y="33358728"/>
          <a:ext cx="7499917" cy="28870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152</xdr:row>
      <xdr:rowOff>28371</xdr:rowOff>
    </xdr:from>
    <xdr:to>
      <xdr:col>2</xdr:col>
      <xdr:colOff>273843</xdr:colOff>
      <xdr:row>153</xdr:row>
      <xdr:rowOff>35718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91AF2D14-CD6A-440A-A739-369C7FEC2537}"/>
            </a:ext>
          </a:extLst>
        </xdr:cNvPr>
        <xdr:cNvSpPr/>
      </xdr:nvSpPr>
      <xdr:spPr>
        <a:xfrm>
          <a:off x="67911" y="33346821"/>
          <a:ext cx="1044132" cy="2073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12</a:t>
          </a:r>
        </a:p>
      </xdr:txBody>
    </xdr:sp>
    <xdr:clientData/>
  </xdr:twoCellAnchor>
  <xdr:twoCellAnchor>
    <xdr:from>
      <xdr:col>1</xdr:col>
      <xdr:colOff>1</xdr:colOff>
      <xdr:row>161</xdr:row>
      <xdr:rowOff>35720</xdr:rowOff>
    </xdr:from>
    <xdr:to>
      <xdr:col>11</xdr:col>
      <xdr:colOff>578304</xdr:colOff>
      <xdr:row>164</xdr:row>
      <xdr:rowOff>107157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E9DC7146-3C89-4F05-B9F7-350271E4BAC1}"/>
            </a:ext>
          </a:extLst>
        </xdr:cNvPr>
        <xdr:cNvSpPr txBox="1"/>
      </xdr:nvSpPr>
      <xdr:spPr>
        <a:xfrm>
          <a:off x="47626" y="36135470"/>
          <a:ext cx="9026978" cy="6619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2</xdr:col>
      <xdr:colOff>141513</xdr:colOff>
      <xdr:row>166</xdr:row>
      <xdr:rowOff>16466</xdr:rowOff>
    </xdr:from>
    <xdr:to>
      <xdr:col>17</xdr:col>
      <xdr:colOff>491289</xdr:colOff>
      <xdr:row>167</xdr:row>
      <xdr:rowOff>107156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18D50945-269A-4EA6-AB26-8B4BF1B56BE8}"/>
            </a:ext>
          </a:extLst>
        </xdr:cNvPr>
        <xdr:cNvSpPr/>
      </xdr:nvSpPr>
      <xdr:spPr>
        <a:xfrm>
          <a:off x="979713" y="37116341"/>
          <a:ext cx="11713101" cy="2907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20286</xdr:colOff>
      <xdr:row>166</xdr:row>
      <xdr:rowOff>28372</xdr:rowOff>
    </xdr:from>
    <xdr:to>
      <xdr:col>2</xdr:col>
      <xdr:colOff>333374</xdr:colOff>
      <xdr:row>167</xdr:row>
      <xdr:rowOff>71437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4D3DCC8F-BD62-4FBE-97A0-B23AAA395449}"/>
            </a:ext>
          </a:extLst>
        </xdr:cNvPr>
        <xdr:cNvSpPr/>
      </xdr:nvSpPr>
      <xdr:spPr>
        <a:xfrm>
          <a:off x="67911" y="37128247"/>
          <a:ext cx="1103663" cy="24309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13</a:t>
          </a:r>
        </a:p>
      </xdr:txBody>
    </xdr:sp>
    <xdr:clientData/>
  </xdr:twoCellAnchor>
  <xdr:twoCellAnchor>
    <xdr:from>
      <xdr:col>1</xdr:col>
      <xdr:colOff>1</xdr:colOff>
      <xdr:row>175</xdr:row>
      <xdr:rowOff>35721</xdr:rowOff>
    </xdr:from>
    <xdr:to>
      <xdr:col>17</xdr:col>
      <xdr:colOff>601579</xdr:colOff>
      <xdr:row>177</xdr:row>
      <xdr:rowOff>28576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C13C561-4460-44E5-9F33-4AB6A19CA75D}"/>
            </a:ext>
          </a:extLst>
        </xdr:cNvPr>
        <xdr:cNvSpPr txBox="1"/>
      </xdr:nvSpPr>
      <xdr:spPr>
        <a:xfrm>
          <a:off x="47626" y="39907371"/>
          <a:ext cx="12755478" cy="4976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9</xdr:col>
      <xdr:colOff>187426</xdr:colOff>
      <xdr:row>107</xdr:row>
      <xdr:rowOff>185174</xdr:rowOff>
    </xdr:from>
    <xdr:to>
      <xdr:col>15</xdr:col>
      <xdr:colOff>488539</xdr:colOff>
      <xdr:row>120</xdr:row>
      <xdr:rowOff>81116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4D785893-BEC7-4DAB-87C6-D6476D51D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243757</xdr:colOff>
      <xdr:row>189</xdr:row>
      <xdr:rowOff>41787</xdr:rowOff>
    </xdr:from>
    <xdr:to>
      <xdr:col>16</xdr:col>
      <xdr:colOff>20483</xdr:colOff>
      <xdr:row>201</xdr:row>
      <xdr:rowOff>10241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BE25EB62-45DE-4DF8-825D-6B1945E04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169623</xdr:colOff>
      <xdr:row>37</xdr:row>
      <xdr:rowOff>156574</xdr:rowOff>
    </xdr:from>
    <xdr:to>
      <xdr:col>7</xdr:col>
      <xdr:colOff>1002996</xdr:colOff>
      <xdr:row>66</xdr:row>
      <xdr:rowOff>90682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BF41BFBA-70C9-4108-8C4F-9EE129E3E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248" y="7719424"/>
          <a:ext cx="5567298" cy="6630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65240</xdr:colOff>
      <xdr:row>59</xdr:row>
      <xdr:rowOff>208767</xdr:rowOff>
    </xdr:from>
    <xdr:to>
      <xdr:col>3</xdr:col>
      <xdr:colOff>870689</xdr:colOff>
      <xdr:row>67</xdr:row>
      <xdr:rowOff>13047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2EB9CB80-5C48-47EE-9C94-EA866563C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65" y="12934167"/>
          <a:ext cx="2272299" cy="1528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PPM_SGIC\PROGRAMA_AURORA_SGIC\BOLETIN%20ESTADISTICO\8.BOLETIN%20AGOSTO%202024\BV%20Agosto%202024\paginas\Res&#250;menes%20Estad&#237;sticos%20-%20Agosto%202024.xlsx" TargetMode="External"/><Relationship Id="rId1" Type="http://schemas.openxmlformats.org/officeDocument/2006/relationships/externalLinkPath" Target="Res&#250;menes%20Estad&#237;sticos%20-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os del CEM"/>
      <sheetName val="Feminicidio"/>
      <sheetName val="Tentativa"/>
      <sheetName val="AP"/>
      <sheetName val="Linea 100"/>
      <sheetName val="CHAT 100"/>
      <sheetName val="SAU"/>
      <sheetName val="ER - Casos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>
        <row r="18">
          <cell r="F18">
            <v>2009</v>
          </cell>
          <cell r="G18">
            <v>64</v>
          </cell>
        </row>
        <row r="19">
          <cell r="F19">
            <v>2010</v>
          </cell>
          <cell r="G19">
            <v>47</v>
          </cell>
        </row>
        <row r="20">
          <cell r="F20">
            <v>2011</v>
          </cell>
          <cell r="G20">
            <v>66</v>
          </cell>
        </row>
        <row r="21">
          <cell r="F21">
            <v>2012</v>
          </cell>
          <cell r="G21">
            <v>91</v>
          </cell>
        </row>
        <row r="22">
          <cell r="F22">
            <v>2013</v>
          </cell>
          <cell r="G22">
            <v>151</v>
          </cell>
        </row>
        <row r="23">
          <cell r="F23">
            <v>2014</v>
          </cell>
          <cell r="G23">
            <v>186</v>
          </cell>
        </row>
        <row r="24">
          <cell r="F24">
            <v>2015</v>
          </cell>
          <cell r="G24">
            <v>198</v>
          </cell>
        </row>
        <row r="25">
          <cell r="F25">
            <v>2016</v>
          </cell>
          <cell r="G25">
            <v>258</v>
          </cell>
        </row>
        <row r="26">
          <cell r="F26">
            <v>2017</v>
          </cell>
          <cell r="G26">
            <v>247</v>
          </cell>
        </row>
        <row r="27">
          <cell r="F27">
            <v>2018</v>
          </cell>
          <cell r="G27">
            <v>304</v>
          </cell>
        </row>
        <row r="28">
          <cell r="F28">
            <v>2019</v>
          </cell>
          <cell r="G28">
            <v>404</v>
          </cell>
        </row>
        <row r="29">
          <cell r="F29">
            <v>2020</v>
          </cell>
          <cell r="G29">
            <v>330</v>
          </cell>
        </row>
        <row r="30">
          <cell r="F30">
            <v>2021</v>
          </cell>
          <cell r="G30">
            <v>293</v>
          </cell>
        </row>
        <row r="31">
          <cell r="F31">
            <v>2022</v>
          </cell>
          <cell r="G31">
            <v>223</v>
          </cell>
        </row>
        <row r="32">
          <cell r="F32">
            <v>2023</v>
          </cell>
          <cell r="G32">
            <v>258</v>
          </cell>
        </row>
        <row r="33">
          <cell r="F33" t="str">
            <v>2024 1/</v>
          </cell>
          <cell r="G33">
            <v>150</v>
          </cell>
        </row>
        <row r="111">
          <cell r="B111" t="str">
            <v>Cónyuge</v>
          </cell>
          <cell r="E111">
            <v>7</v>
          </cell>
        </row>
        <row r="112">
          <cell r="B112" t="str">
            <v>Conviviente</v>
          </cell>
          <cell r="E112">
            <v>44</v>
          </cell>
        </row>
        <row r="113">
          <cell r="B113" t="str">
            <v>Enamorado</v>
          </cell>
          <cell r="E113">
            <v>7</v>
          </cell>
        </row>
        <row r="114">
          <cell r="B114" t="str">
            <v>Novio</v>
          </cell>
          <cell r="E114">
            <v>0</v>
          </cell>
        </row>
        <row r="130">
          <cell r="K130" t="str">
            <v>Pareja</v>
          </cell>
          <cell r="M130">
            <v>58</v>
          </cell>
        </row>
        <row r="131">
          <cell r="K131" t="str">
            <v>Ex pareja</v>
          </cell>
          <cell r="M131">
            <v>72</v>
          </cell>
        </row>
        <row r="132">
          <cell r="K132" t="str">
            <v>Familiar</v>
          </cell>
          <cell r="M132">
            <v>8</v>
          </cell>
        </row>
        <row r="133">
          <cell r="K133" t="str">
            <v>Conocido</v>
          </cell>
          <cell r="M133">
            <v>9</v>
          </cell>
        </row>
        <row r="134">
          <cell r="K134" t="str">
            <v>Desconocido</v>
          </cell>
          <cell r="M134">
            <v>3</v>
          </cell>
        </row>
        <row r="185">
          <cell r="K185" t="str">
            <v>Sobrio</v>
          </cell>
          <cell r="M185">
            <v>76</v>
          </cell>
        </row>
        <row r="186">
          <cell r="K186" t="str">
            <v>Efectos de alcohol</v>
          </cell>
          <cell r="M186">
            <v>64</v>
          </cell>
        </row>
        <row r="187">
          <cell r="K187" t="str">
            <v>Efectos de drogas</v>
          </cell>
          <cell r="M187">
            <v>6</v>
          </cell>
        </row>
        <row r="188">
          <cell r="K188" t="str">
            <v>Ambos</v>
          </cell>
          <cell r="M188">
            <v>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6151-2654-40B8-9ABE-E8169C7B8B2A}">
  <sheetPr>
    <tabColor theme="1" tint="0.14999847407452621"/>
  </sheetPr>
  <dimension ref="A1:V223"/>
  <sheetViews>
    <sheetView showGridLines="0" tabSelected="1" view="pageBreakPreview" zoomScale="104" zoomScaleNormal="100" zoomScaleSheetLayoutView="104" workbookViewId="0">
      <pane ySplit="10" topLeftCell="A11" activePane="bottomLeft" state="frozen"/>
      <selection activeCell="A2" sqref="A2"/>
      <selection pane="bottomLeft"/>
    </sheetView>
  </sheetViews>
  <sheetFormatPr baseColWidth="10" defaultColWidth="11.42578125" defaultRowHeight="15" x14ac:dyDescent="0.25"/>
  <cols>
    <col min="1" max="1" width="0.7109375" style="1" customWidth="1"/>
    <col min="2" max="2" width="11.85546875" style="1" customWidth="1"/>
    <col min="3" max="3" width="10.140625" style="1" customWidth="1"/>
    <col min="4" max="4" width="13.7109375" style="1" customWidth="1"/>
    <col min="5" max="5" width="11.140625" style="2" customWidth="1"/>
    <col min="6" max="6" width="11.7109375" style="2" customWidth="1"/>
    <col min="7" max="7" width="12.42578125" style="2" customWidth="1"/>
    <col min="8" max="8" width="16.5703125" style="1" customWidth="1"/>
    <col min="9" max="9" width="11.7109375" style="1" customWidth="1"/>
    <col min="10" max="10" width="12.42578125" style="1" customWidth="1"/>
    <col min="11" max="11" width="15" style="1" customWidth="1"/>
    <col min="12" max="14" width="9.42578125" style="1" customWidth="1"/>
    <col min="15" max="15" width="8.42578125" style="1" customWidth="1"/>
    <col min="16" max="17" width="9.42578125" style="1" customWidth="1"/>
    <col min="18" max="18" width="9.140625" style="1" customWidth="1"/>
    <col min="19" max="19" width="1.28515625" style="1" customWidth="1"/>
    <col min="20" max="21" width="11.42578125" style="1"/>
    <col min="22" max="22" width="30" style="1" customWidth="1"/>
    <col min="23" max="16384" width="11.42578125" style="1"/>
  </cols>
  <sheetData>
    <row r="1" spans="2:18" ht="12.75" customHeight="1" x14ac:dyDescent="0.25"/>
    <row r="3" spans="2:18" ht="19.5" customHeight="1" x14ac:dyDescent="0.25"/>
    <row r="4" spans="2:18" ht="5.25" customHeight="1" x14ac:dyDescent="0.25"/>
    <row r="5" spans="2:18" ht="21" customHeight="1" x14ac:dyDescent="0.25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2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s="6" customFormat="1" ht="18.75" x14ac:dyDescent="0.25">
      <c r="B7" s="4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</row>
    <row r="8" spans="2:18" ht="6.75" customHeight="1" x14ac:dyDescent="0.25"/>
    <row r="9" spans="2:18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</row>
    <row r="10" spans="2:18" ht="30.75" customHeigh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8"/>
    </row>
    <row r="11" spans="2:18" ht="9.75" customHeight="1" x14ac:dyDescent="0.25"/>
    <row r="12" spans="2:18" s="11" customFormat="1" ht="17.25" customHeight="1" x14ac:dyDescent="0.15">
      <c r="B12" s="9" t="s">
        <v>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10"/>
    </row>
    <row r="14" spans="2:18" x14ac:dyDescent="0.15">
      <c r="G14" s="12"/>
      <c r="P14" s="10"/>
      <c r="Q14" s="10"/>
      <c r="R14" s="10"/>
    </row>
    <row r="15" spans="2:18" ht="17.25" customHeight="1" x14ac:dyDescent="0.15">
      <c r="G15" s="1"/>
      <c r="H15" s="2"/>
      <c r="P15" s="10"/>
      <c r="Q15" s="10"/>
      <c r="R15" s="10"/>
    </row>
    <row r="16" spans="2:18" ht="12" customHeight="1" x14ac:dyDescent="0.15">
      <c r="P16" s="10"/>
      <c r="Q16" s="10"/>
      <c r="R16" s="10"/>
    </row>
    <row r="17" spans="2:18" ht="28.5" customHeight="1" x14ac:dyDescent="0.15">
      <c r="B17" s="13" t="s">
        <v>3</v>
      </c>
      <c r="C17" s="13"/>
      <c r="D17" s="14" t="s">
        <v>4</v>
      </c>
      <c r="F17" s="15" t="s">
        <v>5</v>
      </c>
      <c r="G17" s="16" t="s">
        <v>4</v>
      </c>
      <c r="H17" s="16" t="s">
        <v>6</v>
      </c>
      <c r="P17" s="10"/>
      <c r="Q17" s="10"/>
      <c r="R17" s="10"/>
    </row>
    <row r="18" spans="2:18" ht="16.5" x14ac:dyDescent="0.15">
      <c r="B18" s="17" t="s">
        <v>7</v>
      </c>
      <c r="C18" s="17"/>
      <c r="D18" s="18">
        <v>19</v>
      </c>
      <c r="F18" s="19">
        <v>2009</v>
      </c>
      <c r="G18" s="18">
        <v>64</v>
      </c>
      <c r="H18" s="20" t="s">
        <v>8</v>
      </c>
      <c r="P18" s="10"/>
      <c r="Q18" s="10"/>
      <c r="R18" s="10"/>
    </row>
    <row r="19" spans="2:18" ht="16.5" x14ac:dyDescent="0.15">
      <c r="B19" s="17" t="s">
        <v>9</v>
      </c>
      <c r="C19" s="17"/>
      <c r="D19" s="18">
        <v>20</v>
      </c>
      <c r="F19" s="19">
        <v>2010</v>
      </c>
      <c r="G19" s="18">
        <v>47</v>
      </c>
      <c r="H19" s="21">
        <f>G19/G18-1</f>
        <v>-0.265625</v>
      </c>
      <c r="P19" s="10"/>
      <c r="Q19" s="10"/>
      <c r="R19" s="10"/>
    </row>
    <row r="20" spans="2:18" ht="16.5" x14ac:dyDescent="0.15">
      <c r="B20" s="17" t="s">
        <v>10</v>
      </c>
      <c r="C20" s="17"/>
      <c r="D20" s="18">
        <v>16</v>
      </c>
      <c r="F20" s="19">
        <v>2011</v>
      </c>
      <c r="G20" s="18">
        <v>66</v>
      </c>
      <c r="H20" s="21">
        <f t="shared" ref="H20:H30" si="0">G20/G19-1</f>
        <v>0.4042553191489362</v>
      </c>
      <c r="P20" s="10"/>
      <c r="Q20" s="10"/>
      <c r="R20" s="10"/>
    </row>
    <row r="21" spans="2:18" ht="16.5" x14ac:dyDescent="0.25">
      <c r="B21" s="17" t="s">
        <v>11</v>
      </c>
      <c r="C21" s="17"/>
      <c r="D21" s="18">
        <v>22</v>
      </c>
      <c r="F21" s="19">
        <v>2012</v>
      </c>
      <c r="G21" s="18">
        <v>91</v>
      </c>
      <c r="H21" s="21">
        <f t="shared" si="0"/>
        <v>0.3787878787878789</v>
      </c>
    </row>
    <row r="22" spans="2:18" ht="16.5" x14ac:dyDescent="0.25">
      <c r="B22" s="17" t="s">
        <v>12</v>
      </c>
      <c r="C22" s="17"/>
      <c r="D22" s="18">
        <v>12</v>
      </c>
      <c r="F22" s="19">
        <v>2013</v>
      </c>
      <c r="G22" s="18">
        <v>151</v>
      </c>
      <c r="H22" s="21">
        <f t="shared" si="0"/>
        <v>0.65934065934065944</v>
      </c>
      <c r="P22" s="12"/>
      <c r="Q22" s="12"/>
      <c r="R22" s="12"/>
    </row>
    <row r="23" spans="2:18" ht="16.5" x14ac:dyDescent="0.25">
      <c r="B23" s="17" t="s">
        <v>13</v>
      </c>
      <c r="C23" s="17"/>
      <c r="D23" s="18">
        <v>22</v>
      </c>
      <c r="F23" s="19">
        <v>2014</v>
      </c>
      <c r="G23" s="18">
        <v>186</v>
      </c>
      <c r="H23" s="21">
        <f t="shared" si="0"/>
        <v>0.23178807947019875</v>
      </c>
      <c r="J23" s="12"/>
      <c r="K23" s="12"/>
      <c r="L23" s="12"/>
      <c r="M23" s="12"/>
      <c r="N23" s="12"/>
      <c r="O23" s="12"/>
      <c r="P23" s="12"/>
      <c r="Q23" s="12"/>
      <c r="R23" s="12"/>
    </row>
    <row r="24" spans="2:18" ht="16.5" x14ac:dyDescent="0.25">
      <c r="B24" s="17" t="s">
        <v>14</v>
      </c>
      <c r="C24" s="17"/>
      <c r="D24" s="18">
        <v>26</v>
      </c>
      <c r="F24" s="19">
        <v>2015</v>
      </c>
      <c r="G24" s="18">
        <v>198</v>
      </c>
      <c r="H24" s="21">
        <f t="shared" si="0"/>
        <v>6.4516129032258007E-2</v>
      </c>
      <c r="J24" s="12"/>
      <c r="K24" s="12"/>
      <c r="L24" s="12"/>
      <c r="M24" s="12"/>
      <c r="N24" s="12"/>
      <c r="O24" s="12"/>
      <c r="P24" s="12"/>
      <c r="Q24" s="12"/>
      <c r="R24" s="12"/>
    </row>
    <row r="25" spans="2:18" ht="17.25" thickBot="1" x14ac:dyDescent="0.3">
      <c r="B25" s="17" t="s">
        <v>15</v>
      </c>
      <c r="D25" s="22">
        <v>13</v>
      </c>
      <c r="F25" s="19">
        <v>2016</v>
      </c>
      <c r="G25" s="18">
        <v>258</v>
      </c>
      <c r="H25" s="21">
        <f t="shared" si="0"/>
        <v>0.30303030303030298</v>
      </c>
      <c r="J25" s="12"/>
      <c r="K25" s="12"/>
      <c r="L25" s="12"/>
      <c r="M25" s="12"/>
      <c r="N25" s="12"/>
      <c r="O25" s="12"/>
      <c r="P25" s="12"/>
      <c r="Q25" s="12"/>
      <c r="R25" s="12"/>
    </row>
    <row r="26" spans="2:18" ht="16.5" x14ac:dyDescent="0.25">
      <c r="B26" s="23" t="s">
        <v>4</v>
      </c>
      <c r="C26" s="23"/>
      <c r="D26" s="24">
        <f>SUM(D18:D25)</f>
        <v>150</v>
      </c>
      <c r="F26" s="19">
        <v>2017</v>
      </c>
      <c r="G26" s="18">
        <v>247</v>
      </c>
      <c r="H26" s="21">
        <f t="shared" si="0"/>
        <v>-4.2635658914728647E-2</v>
      </c>
      <c r="J26" s="12"/>
      <c r="K26" s="12"/>
      <c r="L26" s="12"/>
      <c r="M26" s="12"/>
      <c r="N26" s="12"/>
      <c r="O26" s="12"/>
      <c r="P26" s="12"/>
      <c r="Q26" s="12"/>
      <c r="R26" s="12"/>
    </row>
    <row r="27" spans="2:18" x14ac:dyDescent="0.25">
      <c r="F27" s="19">
        <v>2018</v>
      </c>
      <c r="G27" s="18">
        <v>304</v>
      </c>
      <c r="H27" s="21">
        <f t="shared" si="0"/>
        <v>0.23076923076923084</v>
      </c>
      <c r="J27" s="12"/>
      <c r="K27" s="12"/>
      <c r="L27" s="12"/>
      <c r="M27" s="12"/>
      <c r="N27" s="12"/>
      <c r="O27" s="12"/>
      <c r="P27" s="12"/>
      <c r="Q27" s="12"/>
      <c r="R27" s="12"/>
    </row>
    <row r="28" spans="2:18" x14ac:dyDescent="0.25">
      <c r="F28" s="19">
        <v>2019</v>
      </c>
      <c r="G28" s="18">
        <v>404</v>
      </c>
      <c r="H28" s="21">
        <f t="shared" si="0"/>
        <v>0.32894736842105265</v>
      </c>
      <c r="J28" s="12"/>
      <c r="K28" s="12"/>
      <c r="L28" s="12"/>
      <c r="M28" s="12"/>
      <c r="N28" s="12"/>
      <c r="O28" s="12"/>
      <c r="P28" s="12"/>
      <c r="Q28" s="12"/>
      <c r="R28" s="12"/>
    </row>
    <row r="29" spans="2:18" x14ac:dyDescent="0.25">
      <c r="F29" s="19">
        <v>2020</v>
      </c>
      <c r="G29" s="18">
        <v>330</v>
      </c>
      <c r="H29" s="21">
        <f t="shared" si="0"/>
        <v>-0.18316831683168322</v>
      </c>
      <c r="J29" s="12"/>
      <c r="K29" s="12"/>
      <c r="L29" s="12"/>
      <c r="M29" s="12"/>
      <c r="N29" s="12"/>
      <c r="O29" s="12"/>
      <c r="P29" s="12"/>
      <c r="Q29" s="12"/>
      <c r="R29" s="12"/>
    </row>
    <row r="30" spans="2:18" x14ac:dyDescent="0.25">
      <c r="F30" s="25">
        <v>2021</v>
      </c>
      <c r="G30" s="26">
        <v>293</v>
      </c>
      <c r="H30" s="27">
        <f t="shared" si="0"/>
        <v>-0.11212121212121207</v>
      </c>
      <c r="J30" s="12"/>
      <c r="K30" s="12"/>
      <c r="L30" s="12"/>
      <c r="M30" s="12"/>
      <c r="N30" s="12"/>
      <c r="O30" s="12"/>
      <c r="P30" s="12"/>
      <c r="Q30" s="12"/>
      <c r="R30" s="12"/>
    </row>
    <row r="31" spans="2:18" x14ac:dyDescent="0.25">
      <c r="F31" s="19">
        <v>2022</v>
      </c>
      <c r="G31" s="26">
        <v>223</v>
      </c>
      <c r="H31" s="27">
        <f>G31/G30-1</f>
        <v>-0.23890784982935154</v>
      </c>
      <c r="J31" s="12"/>
      <c r="K31" s="12"/>
      <c r="L31" s="12"/>
      <c r="M31" s="12"/>
      <c r="N31" s="12"/>
      <c r="O31" s="12"/>
      <c r="P31" s="12"/>
      <c r="Q31" s="12"/>
      <c r="R31" s="12"/>
    </row>
    <row r="32" spans="2:18" x14ac:dyDescent="0.25">
      <c r="F32" s="19">
        <v>2023</v>
      </c>
      <c r="G32" s="28">
        <v>258</v>
      </c>
      <c r="H32" s="27">
        <f>G32/G31-1</f>
        <v>0.15695067264573992</v>
      </c>
      <c r="J32" s="12"/>
      <c r="K32" s="12"/>
      <c r="L32" s="12"/>
      <c r="M32" s="12"/>
      <c r="N32" s="12"/>
      <c r="O32" s="12"/>
      <c r="P32" s="12"/>
      <c r="Q32" s="12"/>
      <c r="R32" s="12"/>
    </row>
    <row r="33" spans="2:19" ht="15.75" thickBot="1" x14ac:dyDescent="0.3">
      <c r="F33" s="19" t="s">
        <v>16</v>
      </c>
      <c r="G33" s="26">
        <v>150</v>
      </c>
      <c r="H33" s="27">
        <f>G33/G32-1</f>
        <v>-0.41860465116279066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2:19" x14ac:dyDescent="0.15">
      <c r="F34" s="29" t="s">
        <v>4</v>
      </c>
      <c r="G34" s="30">
        <f>SUM(G18:G33)</f>
        <v>3270</v>
      </c>
      <c r="H34" s="31"/>
      <c r="I34" s="32"/>
      <c r="J34" s="12"/>
      <c r="K34" s="12"/>
      <c r="L34" s="12"/>
      <c r="M34" s="10"/>
      <c r="N34" s="10"/>
      <c r="O34" s="10"/>
      <c r="P34" s="12"/>
      <c r="Q34" s="12"/>
      <c r="R34" s="12"/>
    </row>
    <row r="35" spans="2:19" x14ac:dyDescent="0.25">
      <c r="F35" s="33" t="s">
        <v>17</v>
      </c>
    </row>
    <row r="36" spans="2:19" x14ac:dyDescent="0.25">
      <c r="F36" s="33" t="s">
        <v>18</v>
      </c>
      <c r="G36" s="33"/>
      <c r="H36" s="33"/>
    </row>
    <row r="38" spans="2:19" ht="15" customHeight="1" x14ac:dyDescent="0.2">
      <c r="B38" s="34" t="s">
        <v>19</v>
      </c>
      <c r="C38" s="35"/>
      <c r="D38" s="35"/>
      <c r="E38" s="36"/>
      <c r="F38" s="36"/>
      <c r="H38" s="2"/>
    </row>
    <row r="39" spans="2:19" ht="21.75" customHeight="1" x14ac:dyDescent="0.25">
      <c r="B39" s="37"/>
      <c r="C39" s="12"/>
      <c r="D39" s="12"/>
      <c r="E39" s="38"/>
      <c r="F39" s="38"/>
      <c r="H39" s="2"/>
      <c r="J39" s="39"/>
      <c r="K39" s="39"/>
      <c r="L39" s="39"/>
      <c r="M39" s="39"/>
      <c r="N39" s="39"/>
    </row>
    <row r="40" spans="2:19" ht="42" customHeight="1" x14ac:dyDescent="0.25">
      <c r="C40" s="12"/>
      <c r="D40" s="12"/>
      <c r="E40" s="38"/>
      <c r="F40" s="38"/>
      <c r="H40" s="2"/>
      <c r="I40" s="40" t="s">
        <v>20</v>
      </c>
      <c r="J40" s="15"/>
      <c r="K40" s="41" t="s">
        <v>21</v>
      </c>
      <c r="L40" s="42">
        <v>2020</v>
      </c>
      <c r="M40" s="42">
        <v>2021</v>
      </c>
      <c r="N40" s="42">
        <v>2022</v>
      </c>
      <c r="O40" s="42">
        <v>2023</v>
      </c>
      <c r="P40" s="42" t="s">
        <v>22</v>
      </c>
    </row>
    <row r="41" spans="2:19" ht="17.25" customHeight="1" x14ac:dyDescent="0.25">
      <c r="B41" s="12"/>
      <c r="C41" s="12"/>
      <c r="D41" s="12"/>
      <c r="E41" s="38"/>
      <c r="F41" s="38"/>
      <c r="H41" s="2"/>
      <c r="I41" s="43" t="s">
        <v>23</v>
      </c>
      <c r="J41" s="43"/>
      <c r="K41" s="44">
        <f t="shared" ref="K41:K66" si="1">+SUM(L41:P41)</f>
        <v>366</v>
      </c>
      <c r="L41" s="45">
        <v>105</v>
      </c>
      <c r="M41" s="45">
        <v>85</v>
      </c>
      <c r="N41" s="45">
        <v>65</v>
      </c>
      <c r="O41" s="45">
        <v>80</v>
      </c>
      <c r="P41" s="45">
        <v>31</v>
      </c>
      <c r="R41" s="46"/>
      <c r="S41" s="12"/>
    </row>
    <row r="42" spans="2:19" ht="17.25" customHeight="1" x14ac:dyDescent="0.25">
      <c r="B42" s="12"/>
      <c r="C42" s="12"/>
      <c r="D42" s="12"/>
      <c r="E42" s="38"/>
      <c r="F42" s="38"/>
      <c r="H42" s="2"/>
      <c r="I42" s="47" t="s">
        <v>24</v>
      </c>
      <c r="J42" s="47"/>
      <c r="K42" s="44">
        <f t="shared" si="1"/>
        <v>70</v>
      </c>
      <c r="L42" s="48">
        <v>21</v>
      </c>
      <c r="M42" s="48">
        <v>13</v>
      </c>
      <c r="N42" s="48">
        <v>15</v>
      </c>
      <c r="O42" s="45">
        <v>12</v>
      </c>
      <c r="P42" s="45">
        <v>9</v>
      </c>
      <c r="R42" s="46"/>
      <c r="S42" s="12"/>
    </row>
    <row r="43" spans="2:19" ht="17.25" customHeight="1" x14ac:dyDescent="0.25">
      <c r="B43" s="12"/>
      <c r="C43" s="12"/>
      <c r="D43" s="12"/>
      <c r="E43" s="38"/>
      <c r="F43" s="38"/>
      <c r="H43" s="2"/>
      <c r="I43" s="47" t="s">
        <v>25</v>
      </c>
      <c r="J43" s="47"/>
      <c r="K43" s="44">
        <f t="shared" si="1"/>
        <v>67</v>
      </c>
      <c r="L43" s="48">
        <v>11</v>
      </c>
      <c r="M43" s="48">
        <v>19</v>
      </c>
      <c r="N43" s="48">
        <v>11</v>
      </c>
      <c r="O43" s="45">
        <v>13</v>
      </c>
      <c r="P43" s="45">
        <v>13</v>
      </c>
      <c r="R43" s="46"/>
      <c r="S43" s="12"/>
    </row>
    <row r="44" spans="2:19" ht="17.25" customHeight="1" x14ac:dyDescent="0.25">
      <c r="B44" s="12"/>
      <c r="C44" s="12"/>
      <c r="D44" s="12"/>
      <c r="E44" s="38"/>
      <c r="F44" s="38"/>
      <c r="H44" s="2"/>
      <c r="I44" s="47" t="s">
        <v>26</v>
      </c>
      <c r="J44" s="47"/>
      <c r="K44" s="44">
        <f t="shared" si="1"/>
        <v>66</v>
      </c>
      <c r="L44" s="48">
        <v>17</v>
      </c>
      <c r="M44" s="48">
        <v>22</v>
      </c>
      <c r="N44" s="48">
        <v>13</v>
      </c>
      <c r="O44" s="45">
        <v>8</v>
      </c>
      <c r="P44" s="45">
        <v>6</v>
      </c>
      <c r="R44" s="46"/>
      <c r="S44" s="12"/>
    </row>
    <row r="45" spans="2:19" ht="17.25" customHeight="1" x14ac:dyDescent="0.25">
      <c r="B45" s="12"/>
      <c r="C45" s="12"/>
      <c r="D45" s="12"/>
      <c r="E45" s="38"/>
      <c r="F45" s="38"/>
      <c r="H45" s="2"/>
      <c r="I45" s="47" t="s">
        <v>27</v>
      </c>
      <c r="J45" s="47"/>
      <c r="K45" s="44">
        <f t="shared" si="1"/>
        <v>63</v>
      </c>
      <c r="L45" s="48">
        <v>16</v>
      </c>
      <c r="M45" s="48">
        <v>13</v>
      </c>
      <c r="N45" s="48">
        <v>9</v>
      </c>
      <c r="O45" s="45">
        <v>17</v>
      </c>
      <c r="P45" s="45">
        <v>8</v>
      </c>
      <c r="R45" s="46"/>
      <c r="S45" s="12"/>
    </row>
    <row r="46" spans="2:19" ht="17.25" customHeight="1" x14ac:dyDescent="0.25">
      <c r="B46" s="12"/>
      <c r="C46" s="12"/>
      <c r="D46" s="12"/>
      <c r="E46" s="38"/>
      <c r="F46" s="38"/>
      <c r="G46" s="38"/>
      <c r="H46" s="38"/>
      <c r="I46" s="47" t="s">
        <v>28</v>
      </c>
      <c r="J46" s="47"/>
      <c r="K46" s="44">
        <f t="shared" si="1"/>
        <v>61</v>
      </c>
      <c r="L46" s="48">
        <v>11</v>
      </c>
      <c r="M46" s="48">
        <v>13</v>
      </c>
      <c r="N46" s="48">
        <v>10</v>
      </c>
      <c r="O46" s="45">
        <v>17</v>
      </c>
      <c r="P46" s="45">
        <v>10</v>
      </c>
      <c r="R46" s="46"/>
      <c r="S46" s="12"/>
    </row>
    <row r="47" spans="2:19" ht="17.25" customHeight="1" x14ac:dyDescent="0.25">
      <c r="B47" s="12"/>
      <c r="C47" s="12"/>
      <c r="D47" s="12"/>
      <c r="E47" s="38"/>
      <c r="F47" s="38"/>
      <c r="G47" s="38"/>
      <c r="H47" s="38"/>
      <c r="I47" s="47" t="s">
        <v>29</v>
      </c>
      <c r="J47" s="47"/>
      <c r="K47" s="44">
        <f t="shared" si="1"/>
        <v>60</v>
      </c>
      <c r="L47" s="48">
        <v>17</v>
      </c>
      <c r="M47" s="48">
        <v>15</v>
      </c>
      <c r="N47" s="48">
        <v>5</v>
      </c>
      <c r="O47" s="45">
        <v>14</v>
      </c>
      <c r="P47" s="45">
        <v>9</v>
      </c>
      <c r="R47" s="46"/>
      <c r="S47" s="12"/>
    </row>
    <row r="48" spans="2:19" ht="17.25" customHeight="1" x14ac:dyDescent="0.25">
      <c r="B48" s="12"/>
      <c r="C48" s="12"/>
      <c r="D48" s="12"/>
      <c r="E48" s="38"/>
      <c r="F48" s="38"/>
      <c r="G48" s="38"/>
      <c r="H48" s="38"/>
      <c r="I48" s="47" t="s">
        <v>30</v>
      </c>
      <c r="J48" s="47"/>
      <c r="K48" s="44">
        <f t="shared" si="1"/>
        <v>59</v>
      </c>
      <c r="L48" s="48">
        <v>12</v>
      </c>
      <c r="M48" s="48">
        <v>13</v>
      </c>
      <c r="N48" s="48">
        <v>12</v>
      </c>
      <c r="O48" s="45">
        <v>13</v>
      </c>
      <c r="P48" s="45">
        <v>9</v>
      </c>
      <c r="R48" s="46"/>
      <c r="S48" s="12"/>
    </row>
    <row r="49" spans="2:20" ht="17.25" customHeight="1" x14ac:dyDescent="0.25">
      <c r="B49" s="12"/>
      <c r="C49" s="12"/>
      <c r="D49" s="12"/>
      <c r="E49" s="38"/>
      <c r="F49" s="38"/>
      <c r="G49" s="38"/>
      <c r="H49" s="38"/>
      <c r="I49" s="47" t="s">
        <v>31</v>
      </c>
      <c r="J49" s="47"/>
      <c r="K49" s="44">
        <f t="shared" si="1"/>
        <v>43</v>
      </c>
      <c r="L49" s="48">
        <v>8</v>
      </c>
      <c r="M49" s="48">
        <v>11</v>
      </c>
      <c r="N49" s="48">
        <v>9</v>
      </c>
      <c r="O49" s="45">
        <v>10</v>
      </c>
      <c r="P49" s="45">
        <v>5</v>
      </c>
      <c r="R49" s="46"/>
      <c r="S49" s="12"/>
    </row>
    <row r="50" spans="2:20" ht="17.25" customHeight="1" x14ac:dyDescent="0.25">
      <c r="B50" s="12"/>
      <c r="C50" s="12"/>
      <c r="D50" s="12"/>
      <c r="E50" s="38"/>
      <c r="F50" s="38"/>
      <c r="G50" s="38"/>
      <c r="H50" s="38"/>
      <c r="I50" s="47" t="s">
        <v>32</v>
      </c>
      <c r="J50" s="47"/>
      <c r="K50" s="44">
        <f t="shared" si="1"/>
        <v>36</v>
      </c>
      <c r="L50" s="48">
        <v>8</v>
      </c>
      <c r="M50" s="48">
        <v>6</v>
      </c>
      <c r="N50" s="48">
        <v>6</v>
      </c>
      <c r="O50" s="45">
        <v>10</v>
      </c>
      <c r="P50" s="45">
        <v>6</v>
      </c>
      <c r="R50" s="46"/>
      <c r="S50" s="12"/>
    </row>
    <row r="51" spans="2:20" ht="17.25" customHeight="1" x14ac:dyDescent="0.25">
      <c r="B51" s="12"/>
      <c r="C51" s="12"/>
      <c r="D51" s="12"/>
      <c r="E51" s="38"/>
      <c r="F51" s="38"/>
      <c r="G51" s="38"/>
      <c r="H51" s="38"/>
      <c r="I51" s="47" t="s">
        <v>33</v>
      </c>
      <c r="J51" s="47"/>
      <c r="K51" s="44">
        <f t="shared" si="1"/>
        <v>35</v>
      </c>
      <c r="L51" s="48">
        <v>9</v>
      </c>
      <c r="M51" s="48">
        <v>4</v>
      </c>
      <c r="N51" s="48">
        <v>8</v>
      </c>
      <c r="O51" s="45">
        <v>9</v>
      </c>
      <c r="P51" s="45">
        <v>5</v>
      </c>
      <c r="R51" s="46"/>
      <c r="S51" s="12"/>
      <c r="T51" s="49"/>
    </row>
    <row r="52" spans="2:20" ht="17.25" customHeight="1" x14ac:dyDescent="0.25">
      <c r="B52" s="12"/>
      <c r="C52" s="12"/>
      <c r="D52" s="12"/>
      <c r="E52" s="38"/>
      <c r="F52" s="38"/>
      <c r="G52" s="38"/>
      <c r="H52" s="38"/>
      <c r="I52" s="47" t="s">
        <v>34</v>
      </c>
      <c r="J52" s="47"/>
      <c r="K52" s="44">
        <f t="shared" si="1"/>
        <v>32</v>
      </c>
      <c r="L52" s="48">
        <v>14</v>
      </c>
      <c r="M52" s="48">
        <v>4</v>
      </c>
      <c r="N52" s="48">
        <v>8</v>
      </c>
      <c r="O52" s="45">
        <v>6</v>
      </c>
      <c r="P52" s="45">
        <v>0</v>
      </c>
      <c r="R52" s="46"/>
      <c r="S52" s="12"/>
    </row>
    <row r="53" spans="2:20" ht="17.25" customHeight="1" x14ac:dyDescent="0.25">
      <c r="B53" s="12"/>
      <c r="C53" s="12"/>
      <c r="D53" s="12"/>
      <c r="E53" s="38"/>
      <c r="F53" s="38"/>
      <c r="G53" s="38"/>
      <c r="H53" s="38"/>
      <c r="I53" s="47" t="s">
        <v>35</v>
      </c>
      <c r="J53" s="47"/>
      <c r="K53" s="44">
        <f t="shared" si="1"/>
        <v>32</v>
      </c>
      <c r="L53" s="48">
        <v>10</v>
      </c>
      <c r="M53" s="48">
        <v>9</v>
      </c>
      <c r="N53" s="48">
        <v>6</v>
      </c>
      <c r="O53" s="45">
        <v>5</v>
      </c>
      <c r="P53" s="45">
        <v>2</v>
      </c>
      <c r="R53" s="46"/>
      <c r="S53" s="12"/>
    </row>
    <row r="54" spans="2:20" ht="17.25" customHeight="1" x14ac:dyDescent="0.25">
      <c r="B54" s="12"/>
      <c r="C54" s="12"/>
      <c r="D54" s="12"/>
      <c r="E54" s="38"/>
      <c r="F54" s="38"/>
      <c r="G54" s="38"/>
      <c r="H54" s="38"/>
      <c r="I54" s="47" t="s">
        <v>36</v>
      </c>
      <c r="J54" s="47"/>
      <c r="K54" s="44">
        <f t="shared" si="1"/>
        <v>32</v>
      </c>
      <c r="L54" s="48">
        <v>10</v>
      </c>
      <c r="M54" s="48">
        <v>11</v>
      </c>
      <c r="N54" s="48">
        <v>3</v>
      </c>
      <c r="O54" s="45">
        <v>3</v>
      </c>
      <c r="P54" s="45">
        <v>5</v>
      </c>
      <c r="R54" s="46"/>
      <c r="S54" s="12"/>
    </row>
    <row r="55" spans="2:20" ht="17.25" customHeight="1" x14ac:dyDescent="0.25">
      <c r="B55" s="12"/>
      <c r="C55" s="12"/>
      <c r="D55" s="12"/>
      <c r="E55" s="38"/>
      <c r="F55" s="38"/>
      <c r="G55" s="38"/>
      <c r="H55" s="38"/>
      <c r="I55" s="47" t="s">
        <v>37</v>
      </c>
      <c r="J55" s="47"/>
      <c r="K55" s="44">
        <f t="shared" si="1"/>
        <v>30</v>
      </c>
      <c r="L55" s="48">
        <v>10</v>
      </c>
      <c r="M55" s="48">
        <v>5</v>
      </c>
      <c r="N55" s="48">
        <v>8</v>
      </c>
      <c r="O55" s="45">
        <v>4</v>
      </c>
      <c r="P55" s="45">
        <v>3</v>
      </c>
      <c r="R55" s="46"/>
      <c r="S55" s="12"/>
    </row>
    <row r="56" spans="2:20" ht="17.25" customHeight="1" x14ac:dyDescent="0.25">
      <c r="B56" s="12"/>
      <c r="C56" s="12"/>
      <c r="D56" s="12"/>
      <c r="E56" s="38"/>
      <c r="F56" s="38"/>
      <c r="G56" s="38"/>
      <c r="H56" s="38"/>
      <c r="I56" s="47" t="s">
        <v>38</v>
      </c>
      <c r="J56" s="47"/>
      <c r="K56" s="44">
        <f t="shared" si="1"/>
        <v>27</v>
      </c>
      <c r="L56" s="48">
        <v>10</v>
      </c>
      <c r="M56" s="48">
        <v>7</v>
      </c>
      <c r="N56" s="48">
        <v>2</v>
      </c>
      <c r="O56" s="45">
        <v>8</v>
      </c>
      <c r="P56" s="45">
        <v>0</v>
      </c>
      <c r="R56" s="46"/>
      <c r="S56" s="12"/>
    </row>
    <row r="57" spans="2:20" ht="17.25" customHeight="1" x14ac:dyDescent="0.25">
      <c r="B57" s="12"/>
      <c r="C57" s="12"/>
      <c r="D57" s="12"/>
      <c r="E57" s="38"/>
      <c r="F57" s="38"/>
      <c r="G57" s="38"/>
      <c r="H57" s="38"/>
      <c r="I57" s="47" t="s">
        <v>39</v>
      </c>
      <c r="J57" s="47"/>
      <c r="K57" s="44">
        <f t="shared" si="1"/>
        <v>27</v>
      </c>
      <c r="L57" s="48">
        <v>7</v>
      </c>
      <c r="M57" s="48">
        <v>8</v>
      </c>
      <c r="N57" s="48">
        <v>4</v>
      </c>
      <c r="O57" s="45">
        <v>6</v>
      </c>
      <c r="P57" s="45">
        <v>2</v>
      </c>
      <c r="R57" s="46"/>
      <c r="S57" s="12"/>
    </row>
    <row r="58" spans="2:20" ht="17.25" customHeight="1" x14ac:dyDescent="0.25">
      <c r="B58" s="12"/>
      <c r="C58" s="12"/>
      <c r="D58" s="12"/>
      <c r="E58" s="38"/>
      <c r="F58" s="38"/>
      <c r="G58" s="38"/>
      <c r="H58" s="38"/>
      <c r="I58" s="47" t="s">
        <v>40</v>
      </c>
      <c r="J58" s="47"/>
      <c r="K58" s="44">
        <f t="shared" si="1"/>
        <v>22</v>
      </c>
      <c r="L58" s="48">
        <v>9</v>
      </c>
      <c r="M58" s="48">
        <v>8</v>
      </c>
      <c r="N58" s="48">
        <v>2</v>
      </c>
      <c r="O58" s="45">
        <v>1</v>
      </c>
      <c r="P58" s="45">
        <v>2</v>
      </c>
      <c r="R58" s="46"/>
      <c r="S58" s="12"/>
    </row>
    <row r="59" spans="2:20" ht="17.25" customHeight="1" x14ac:dyDescent="0.25">
      <c r="B59" s="12"/>
      <c r="C59" s="12"/>
      <c r="D59" s="12"/>
      <c r="E59" s="38"/>
      <c r="F59" s="38"/>
      <c r="G59" s="38"/>
      <c r="H59" s="38"/>
      <c r="I59" s="47" t="s">
        <v>41</v>
      </c>
      <c r="J59" s="47"/>
      <c r="K59" s="44">
        <f t="shared" si="1"/>
        <v>21</v>
      </c>
      <c r="L59" s="48">
        <v>4</v>
      </c>
      <c r="M59" s="48">
        <v>3</v>
      </c>
      <c r="N59" s="48">
        <v>6</v>
      </c>
      <c r="O59" s="45">
        <v>5</v>
      </c>
      <c r="P59" s="45">
        <v>3</v>
      </c>
      <c r="R59" s="46"/>
      <c r="S59" s="12"/>
    </row>
    <row r="60" spans="2:20" ht="17.25" customHeight="1" x14ac:dyDescent="0.25">
      <c r="B60" s="12"/>
      <c r="E60" s="1"/>
      <c r="F60" s="1"/>
      <c r="G60" s="1"/>
      <c r="I60" s="47" t="s">
        <v>42</v>
      </c>
      <c r="J60" s="47"/>
      <c r="K60" s="44">
        <f t="shared" si="1"/>
        <v>20</v>
      </c>
      <c r="L60" s="48">
        <v>3</v>
      </c>
      <c r="M60" s="48">
        <v>9</v>
      </c>
      <c r="N60" s="48">
        <v>3</v>
      </c>
      <c r="O60" s="45">
        <v>2</v>
      </c>
      <c r="P60" s="45">
        <v>3</v>
      </c>
      <c r="R60" s="46"/>
      <c r="S60" s="12"/>
    </row>
    <row r="61" spans="2:20" ht="17.25" customHeight="1" x14ac:dyDescent="0.25">
      <c r="B61" s="12"/>
      <c r="C61" s="50"/>
      <c r="D61" s="50"/>
      <c r="E61" s="50"/>
      <c r="F61" s="50"/>
      <c r="G61" s="50"/>
      <c r="H61" s="50"/>
      <c r="I61" s="47" t="s">
        <v>43</v>
      </c>
      <c r="J61" s="47"/>
      <c r="K61" s="44">
        <f t="shared" si="1"/>
        <v>19</v>
      </c>
      <c r="L61" s="48">
        <v>4</v>
      </c>
      <c r="M61" s="48">
        <v>3</v>
      </c>
      <c r="N61" s="48">
        <v>3</v>
      </c>
      <c r="O61" s="45">
        <v>4</v>
      </c>
      <c r="P61" s="45">
        <v>5</v>
      </c>
      <c r="R61" s="46"/>
      <c r="S61" s="12"/>
    </row>
    <row r="62" spans="2:20" ht="17.25" customHeight="1" x14ac:dyDescent="0.25">
      <c r="B62" s="12"/>
      <c r="C62" s="50"/>
      <c r="D62" s="50"/>
      <c r="E62" s="50"/>
      <c r="F62" s="50"/>
      <c r="G62" s="50"/>
      <c r="H62" s="50"/>
      <c r="I62" s="47" t="s">
        <v>44</v>
      </c>
      <c r="J62" s="47"/>
      <c r="K62" s="44">
        <f t="shared" si="1"/>
        <v>16</v>
      </c>
      <c r="L62" s="48">
        <v>2</v>
      </c>
      <c r="M62" s="48">
        <v>2</v>
      </c>
      <c r="N62" s="48">
        <v>4</v>
      </c>
      <c r="O62" s="45">
        <v>6</v>
      </c>
      <c r="P62" s="45">
        <v>2</v>
      </c>
      <c r="R62" s="51"/>
      <c r="S62" s="52"/>
    </row>
    <row r="63" spans="2:20" ht="17.25" customHeight="1" x14ac:dyDescent="0.25">
      <c r="B63" s="12"/>
      <c r="C63" s="12"/>
      <c r="D63" s="12"/>
      <c r="E63" s="12"/>
      <c r="F63" s="12"/>
      <c r="G63" s="12"/>
      <c r="H63" s="12"/>
      <c r="I63" s="47" t="s">
        <v>45</v>
      </c>
      <c r="J63" s="47"/>
      <c r="K63" s="44">
        <f t="shared" si="1"/>
        <v>16</v>
      </c>
      <c r="L63" s="48">
        <v>3</v>
      </c>
      <c r="M63" s="48">
        <v>3</v>
      </c>
      <c r="N63" s="48">
        <v>5</v>
      </c>
      <c r="O63" s="45">
        <v>0</v>
      </c>
      <c r="P63" s="45">
        <v>5</v>
      </c>
      <c r="R63" s="46"/>
      <c r="S63" s="12"/>
    </row>
    <row r="64" spans="2:20" ht="17.25" customHeight="1" x14ac:dyDescent="0.25">
      <c r="E64" s="12"/>
      <c r="F64" s="12"/>
      <c r="G64" s="12"/>
      <c r="H64" s="12"/>
      <c r="I64" s="47" t="s">
        <v>46</v>
      </c>
      <c r="J64" s="47"/>
      <c r="K64" s="44">
        <f t="shared" si="1"/>
        <v>14</v>
      </c>
      <c r="L64" s="48">
        <v>2</v>
      </c>
      <c r="M64" s="48">
        <v>5</v>
      </c>
      <c r="N64" s="48">
        <v>3</v>
      </c>
      <c r="O64" s="45">
        <v>2</v>
      </c>
      <c r="P64" s="45">
        <v>2</v>
      </c>
      <c r="R64" s="46"/>
      <c r="S64" s="12"/>
    </row>
    <row r="65" spans="1:19" ht="17.25" customHeight="1" x14ac:dyDescent="0.25">
      <c r="E65" s="1"/>
      <c r="F65" s="12"/>
      <c r="G65" s="12"/>
      <c r="H65" s="12"/>
      <c r="I65" s="47" t="s">
        <v>47</v>
      </c>
      <c r="J65" s="47"/>
      <c r="K65" s="44">
        <f t="shared" si="1"/>
        <v>12</v>
      </c>
      <c r="L65" s="48">
        <v>5</v>
      </c>
      <c r="M65" s="48">
        <v>2</v>
      </c>
      <c r="N65" s="48">
        <v>1</v>
      </c>
      <c r="O65" s="45">
        <v>0</v>
      </c>
      <c r="P65" s="45">
        <v>4</v>
      </c>
      <c r="R65" s="46"/>
      <c r="S65" s="12"/>
    </row>
    <row r="66" spans="1:19" ht="17.25" customHeight="1" thickBot="1" x14ac:dyDescent="0.3">
      <c r="E66" s="1"/>
      <c r="F66" s="12"/>
      <c r="G66" s="12"/>
      <c r="H66" s="12"/>
      <c r="I66" s="53" t="s">
        <v>48</v>
      </c>
      <c r="J66" s="53"/>
      <c r="K66" s="44">
        <f t="shared" si="1"/>
        <v>8</v>
      </c>
      <c r="L66" s="54">
        <v>2</v>
      </c>
      <c r="M66" s="54">
        <v>0</v>
      </c>
      <c r="N66" s="54">
        <v>2</v>
      </c>
      <c r="O66" s="54">
        <v>3</v>
      </c>
      <c r="P66" s="54">
        <v>1</v>
      </c>
      <c r="R66" s="46"/>
      <c r="S66" s="12"/>
    </row>
    <row r="67" spans="1:19" x14ac:dyDescent="0.25">
      <c r="E67" s="1"/>
      <c r="F67" s="12"/>
      <c r="G67" s="12"/>
      <c r="H67" s="12"/>
      <c r="I67" s="55" t="s">
        <v>4</v>
      </c>
      <c r="J67" s="55"/>
      <c r="K67" s="56">
        <f>SUM(K41:K66)</f>
        <v>1254</v>
      </c>
      <c r="L67" s="57">
        <f>SUM(L41:L66)</f>
        <v>330</v>
      </c>
      <c r="M67" s="57">
        <f t="shared" ref="M67:P67" si="2">SUM(M41:M66)</f>
        <v>293</v>
      </c>
      <c r="N67" s="57">
        <f t="shared" si="2"/>
        <v>223</v>
      </c>
      <c r="O67" s="57">
        <f t="shared" si="2"/>
        <v>258</v>
      </c>
      <c r="P67" s="57">
        <f t="shared" si="2"/>
        <v>150</v>
      </c>
    </row>
    <row r="68" spans="1:19" ht="15" customHeight="1" x14ac:dyDescent="0.15">
      <c r="B68" s="33" t="s">
        <v>17</v>
      </c>
      <c r="E68" s="1"/>
      <c r="F68" s="12"/>
      <c r="G68" s="12"/>
      <c r="H68" s="12"/>
      <c r="I68" s="33" t="s">
        <v>17</v>
      </c>
      <c r="J68" s="10"/>
      <c r="K68" s="10"/>
      <c r="L68" s="10"/>
      <c r="M68" s="10"/>
    </row>
    <row r="69" spans="1:19" ht="15" customHeight="1" x14ac:dyDescent="0.15">
      <c r="E69" s="1"/>
      <c r="F69" s="12"/>
      <c r="G69" s="12"/>
      <c r="H69" s="12"/>
      <c r="I69" s="10"/>
      <c r="J69" s="10"/>
      <c r="K69" s="10"/>
      <c r="L69" s="10"/>
      <c r="M69" s="10"/>
    </row>
    <row r="70" spans="1:19" ht="22.5" customHeight="1" x14ac:dyDescent="0.2">
      <c r="A70" s="12"/>
      <c r="B70" s="58"/>
      <c r="C70" s="58"/>
      <c r="D70" s="58"/>
      <c r="E70" s="59"/>
      <c r="F70" s="12"/>
      <c r="G70" s="12"/>
      <c r="H70" s="12"/>
      <c r="I70" s="12"/>
      <c r="J70" s="12"/>
      <c r="K70" s="12"/>
      <c r="L70" s="12"/>
      <c r="M70" s="10"/>
      <c r="N70" s="10"/>
      <c r="O70" s="10"/>
      <c r="P70" s="12"/>
      <c r="Q70" s="12"/>
      <c r="R70" s="12"/>
    </row>
    <row r="71" spans="1:19" x14ac:dyDescent="0.15">
      <c r="A71" s="12"/>
      <c r="B71" s="50"/>
      <c r="C71" s="50"/>
      <c r="D71" s="50"/>
      <c r="E71" s="50"/>
      <c r="F71" s="1"/>
      <c r="G71" s="1"/>
      <c r="H71" s="12"/>
      <c r="I71" s="12"/>
      <c r="J71" s="12"/>
      <c r="K71" s="12"/>
      <c r="L71" s="12"/>
      <c r="M71" s="12"/>
      <c r="N71" s="10"/>
      <c r="O71" s="10"/>
      <c r="P71" s="12"/>
      <c r="Q71" s="12"/>
      <c r="R71" s="12"/>
    </row>
    <row r="72" spans="1:19" x14ac:dyDescent="0.15">
      <c r="A72" s="12"/>
      <c r="B72" s="50"/>
      <c r="C72" s="50"/>
      <c r="D72" s="50"/>
      <c r="E72" s="50"/>
      <c r="F72" s="12"/>
      <c r="G72" s="60"/>
      <c r="H72" s="61"/>
      <c r="I72" s="62"/>
      <c r="J72" s="63"/>
      <c r="K72" s="38"/>
      <c r="L72" s="63"/>
      <c r="M72" s="12"/>
      <c r="N72" s="10"/>
      <c r="O72" s="10"/>
      <c r="P72" s="12"/>
      <c r="Q72" s="12"/>
      <c r="R72" s="12"/>
    </row>
    <row r="73" spans="1:19" ht="12" customHeight="1" x14ac:dyDescent="0.15">
      <c r="A73" s="12"/>
      <c r="B73" s="50"/>
      <c r="C73" s="50"/>
      <c r="D73" s="50"/>
      <c r="E73" s="50"/>
      <c r="F73" s="12"/>
      <c r="G73" s="60"/>
      <c r="H73" s="61"/>
      <c r="I73" s="62"/>
      <c r="J73" s="63"/>
      <c r="K73" s="38"/>
      <c r="L73" s="63"/>
      <c r="M73" s="12"/>
      <c r="N73" s="10"/>
      <c r="O73" s="10"/>
      <c r="P73" s="12"/>
      <c r="Q73" s="12"/>
      <c r="R73" s="12"/>
    </row>
    <row r="74" spans="1:19" ht="22.5" customHeight="1" x14ac:dyDescent="0.25">
      <c r="A74" s="12"/>
      <c r="B74" s="64" t="s">
        <v>49</v>
      </c>
      <c r="C74" s="64"/>
      <c r="D74" s="14" t="s">
        <v>4</v>
      </c>
      <c r="E74" s="65" t="s">
        <v>50</v>
      </c>
      <c r="F74" s="12"/>
      <c r="G74" s="64" t="s">
        <v>51</v>
      </c>
      <c r="H74" s="64"/>
      <c r="I74" s="64"/>
      <c r="J74" s="66" t="s">
        <v>4</v>
      </c>
      <c r="K74" s="67" t="s">
        <v>50</v>
      </c>
      <c r="L74" s="12"/>
      <c r="M74" s="68" t="s">
        <v>52</v>
      </c>
      <c r="N74" s="15" t="s">
        <v>4</v>
      </c>
      <c r="O74" s="69" t="s">
        <v>50</v>
      </c>
      <c r="P74" s="12"/>
      <c r="Q74" s="12"/>
      <c r="R74" s="12"/>
    </row>
    <row r="75" spans="1:19" ht="19.5" customHeight="1" x14ac:dyDescent="0.25">
      <c r="A75" s="12"/>
      <c r="B75" s="70" t="s">
        <v>53</v>
      </c>
      <c r="C75" s="70"/>
      <c r="D75" s="71">
        <v>37</v>
      </c>
      <c r="E75" s="72">
        <f t="shared" ref="E75:E88" si="3">D75/$D$89</f>
        <v>0.24666666666666667</v>
      </c>
      <c r="F75" s="12"/>
      <c r="G75" s="73" t="s">
        <v>54</v>
      </c>
      <c r="H75" s="74"/>
      <c r="I75" s="75"/>
      <c r="J75" s="76">
        <v>62</v>
      </c>
      <c r="K75" s="21">
        <f t="shared" ref="K75:K85" si="4">J75/$J$86</f>
        <v>0.41333333333333333</v>
      </c>
      <c r="L75" s="77"/>
      <c r="M75" s="78" t="s">
        <v>55</v>
      </c>
      <c r="N75" s="79">
        <v>119</v>
      </c>
      <c r="O75" s="80">
        <f>N75/$N$77</f>
        <v>0.79333333333333333</v>
      </c>
      <c r="P75" s="12"/>
      <c r="Q75" s="12"/>
      <c r="R75" s="12"/>
    </row>
    <row r="76" spans="1:19" ht="19.5" customHeight="1" thickBot="1" x14ac:dyDescent="0.3">
      <c r="A76" s="12"/>
      <c r="B76" s="17" t="s">
        <v>56</v>
      </c>
      <c r="C76" s="17"/>
      <c r="D76" s="81">
        <v>24</v>
      </c>
      <c r="E76" s="72">
        <f t="shared" si="3"/>
        <v>0.16</v>
      </c>
      <c r="F76" s="12"/>
      <c r="G76" s="73" t="s">
        <v>57</v>
      </c>
      <c r="H76" s="74"/>
      <c r="I76" s="75"/>
      <c r="J76" s="76">
        <v>12</v>
      </c>
      <c r="K76" s="21">
        <f t="shared" si="4"/>
        <v>0.08</v>
      </c>
      <c r="L76" s="50"/>
      <c r="M76" s="82" t="s">
        <v>58</v>
      </c>
      <c r="N76" s="83">
        <v>31</v>
      </c>
      <c r="O76" s="84">
        <f>N76/$N$77</f>
        <v>0.20666666666666667</v>
      </c>
      <c r="P76" s="12"/>
      <c r="Q76" s="12"/>
      <c r="R76" s="12"/>
    </row>
    <row r="77" spans="1:19" ht="19.5" customHeight="1" x14ac:dyDescent="0.25">
      <c r="A77" s="12"/>
      <c r="B77" s="17" t="s">
        <v>59</v>
      </c>
      <c r="C77" s="17"/>
      <c r="D77" s="81">
        <v>9</v>
      </c>
      <c r="E77" s="72">
        <f t="shared" si="3"/>
        <v>0.06</v>
      </c>
      <c r="F77" s="12"/>
      <c r="G77" s="73" t="s">
        <v>60</v>
      </c>
      <c r="H77" s="74"/>
      <c r="I77" s="75"/>
      <c r="J77" s="76">
        <v>17</v>
      </c>
      <c r="K77" s="21">
        <f t="shared" si="4"/>
        <v>0.11333333333333333</v>
      </c>
      <c r="L77" s="50"/>
      <c r="M77" s="85" t="s">
        <v>4</v>
      </c>
      <c r="N77" s="86">
        <f>SUM(N75:N76)</f>
        <v>150</v>
      </c>
      <c r="O77" s="87">
        <f>SUM(O75:O76)</f>
        <v>1</v>
      </c>
      <c r="P77" s="12"/>
      <c r="Q77" s="12"/>
      <c r="R77" s="12"/>
    </row>
    <row r="78" spans="1:19" ht="19.5" customHeight="1" x14ac:dyDescent="0.25">
      <c r="B78" s="17" t="s">
        <v>61</v>
      </c>
      <c r="C78" s="17"/>
      <c r="D78" s="81">
        <v>7</v>
      </c>
      <c r="E78" s="72">
        <f t="shared" si="3"/>
        <v>4.6666666666666669E-2</v>
      </c>
      <c r="F78" s="12"/>
      <c r="G78" s="73" t="s">
        <v>62</v>
      </c>
      <c r="H78" s="74"/>
      <c r="I78" s="75"/>
      <c r="J78" s="76">
        <v>4</v>
      </c>
      <c r="K78" s="21">
        <f t="shared" si="4"/>
        <v>2.6666666666666668E-2</v>
      </c>
      <c r="L78" s="88"/>
      <c r="M78" s="88"/>
      <c r="P78" s="12"/>
      <c r="Q78" s="12"/>
      <c r="R78" s="12"/>
    </row>
    <row r="79" spans="1:19" ht="33" x14ac:dyDescent="0.25">
      <c r="A79" s="12"/>
      <c r="B79" s="89" t="s">
        <v>63</v>
      </c>
      <c r="C79" s="89"/>
      <c r="D79" s="81">
        <v>0</v>
      </c>
      <c r="E79" s="72">
        <f t="shared" si="3"/>
        <v>0</v>
      </c>
      <c r="F79" s="12"/>
      <c r="G79" s="73" t="s">
        <v>64</v>
      </c>
      <c r="H79" s="74"/>
      <c r="I79" s="75"/>
      <c r="J79" s="76">
        <v>4</v>
      </c>
      <c r="K79" s="21">
        <f t="shared" si="4"/>
        <v>2.6666666666666668E-2</v>
      </c>
      <c r="L79" s="90"/>
      <c r="M79" s="90"/>
      <c r="P79" s="12"/>
      <c r="Q79" s="12"/>
      <c r="R79" s="12"/>
    </row>
    <row r="80" spans="1:19" ht="19.5" customHeight="1" x14ac:dyDescent="0.25">
      <c r="B80" s="17" t="s">
        <v>65</v>
      </c>
      <c r="C80" s="17"/>
      <c r="D80" s="81">
        <v>0</v>
      </c>
      <c r="E80" s="72">
        <f t="shared" si="3"/>
        <v>0</v>
      </c>
      <c r="F80" s="12"/>
      <c r="G80" s="73" t="s">
        <v>66</v>
      </c>
      <c r="H80" s="74"/>
      <c r="I80" s="75"/>
      <c r="J80" s="76">
        <v>27</v>
      </c>
      <c r="K80" s="21">
        <f t="shared" si="4"/>
        <v>0.18</v>
      </c>
      <c r="L80" s="91"/>
      <c r="M80" s="63"/>
      <c r="P80" s="12"/>
      <c r="Q80" s="12"/>
      <c r="R80" s="12"/>
    </row>
    <row r="81" spans="2:18" ht="19.5" customHeight="1" x14ac:dyDescent="0.25">
      <c r="B81" s="17" t="s">
        <v>67</v>
      </c>
      <c r="C81" s="17"/>
      <c r="D81" s="81">
        <v>3</v>
      </c>
      <c r="E81" s="72">
        <f t="shared" si="3"/>
        <v>0.02</v>
      </c>
      <c r="F81" s="12"/>
      <c r="G81" s="73" t="s">
        <v>68</v>
      </c>
      <c r="H81" s="74"/>
      <c r="I81" s="75"/>
      <c r="J81" s="76">
        <v>0</v>
      </c>
      <c r="K81" s="21">
        <f t="shared" si="4"/>
        <v>0</v>
      </c>
      <c r="L81" s="91"/>
      <c r="M81" s="63"/>
      <c r="P81" s="12"/>
      <c r="Q81" s="12"/>
      <c r="R81" s="12"/>
    </row>
    <row r="82" spans="2:18" ht="19.5" customHeight="1" x14ac:dyDescent="0.25">
      <c r="B82" s="17" t="s">
        <v>69</v>
      </c>
      <c r="C82" s="17"/>
      <c r="D82" s="81">
        <v>0</v>
      </c>
      <c r="E82" s="72">
        <f t="shared" si="3"/>
        <v>0</v>
      </c>
      <c r="F82" s="12"/>
      <c r="G82" s="73" t="s">
        <v>70</v>
      </c>
      <c r="H82" s="74"/>
      <c r="I82" s="75"/>
      <c r="J82" s="76">
        <v>6</v>
      </c>
      <c r="K82" s="21">
        <f t="shared" si="4"/>
        <v>0.04</v>
      </c>
      <c r="L82" s="91"/>
      <c r="M82" s="63"/>
      <c r="P82" s="12"/>
      <c r="Q82" s="12"/>
      <c r="R82" s="12"/>
    </row>
    <row r="83" spans="2:18" ht="19.5" customHeight="1" x14ac:dyDescent="0.25">
      <c r="B83" s="17" t="s">
        <v>71</v>
      </c>
      <c r="C83" s="17"/>
      <c r="D83" s="81">
        <v>1</v>
      </c>
      <c r="E83" s="72">
        <f t="shared" si="3"/>
        <v>6.6666666666666671E-3</v>
      </c>
      <c r="F83" s="12"/>
      <c r="G83" s="73" t="s">
        <v>72</v>
      </c>
      <c r="H83" s="74"/>
      <c r="I83" s="75"/>
      <c r="J83" s="76">
        <v>2</v>
      </c>
      <c r="K83" s="21">
        <f t="shared" si="4"/>
        <v>1.3333333333333334E-2</v>
      </c>
      <c r="L83" s="91"/>
      <c r="M83" s="63"/>
      <c r="P83" s="12"/>
      <c r="Q83" s="12"/>
      <c r="R83" s="12"/>
    </row>
    <row r="84" spans="2:18" ht="19.5" customHeight="1" x14ac:dyDescent="0.25">
      <c r="B84" s="17" t="s">
        <v>73</v>
      </c>
      <c r="C84" s="17"/>
      <c r="D84" s="92">
        <v>8</v>
      </c>
      <c r="E84" s="72">
        <f t="shared" si="3"/>
        <v>5.3333333333333337E-2</v>
      </c>
      <c r="F84" s="12"/>
      <c r="G84" s="73" t="s">
        <v>74</v>
      </c>
      <c r="H84" s="74"/>
      <c r="I84" s="75"/>
      <c r="J84" s="76">
        <v>6</v>
      </c>
      <c r="K84" s="21">
        <f t="shared" si="4"/>
        <v>0.04</v>
      </c>
      <c r="L84" s="91"/>
      <c r="M84" s="63"/>
      <c r="P84" s="12"/>
      <c r="Q84" s="12"/>
      <c r="R84" s="12"/>
    </row>
    <row r="85" spans="2:18" ht="19.5" customHeight="1" thickBot="1" x14ac:dyDescent="0.3">
      <c r="B85" s="17" t="s">
        <v>75</v>
      </c>
      <c r="C85" s="17"/>
      <c r="D85" s="81">
        <v>18</v>
      </c>
      <c r="E85" s="72">
        <f t="shared" si="3"/>
        <v>0.12</v>
      </c>
      <c r="F85" s="12"/>
      <c r="G85" s="73" t="s">
        <v>76</v>
      </c>
      <c r="H85" s="74"/>
      <c r="I85" s="75"/>
      <c r="J85" s="76">
        <v>10</v>
      </c>
      <c r="K85" s="21">
        <f t="shared" si="4"/>
        <v>6.6666666666666666E-2</v>
      </c>
      <c r="L85" s="91"/>
      <c r="M85" s="63"/>
      <c r="P85" s="12"/>
      <c r="Q85" s="12"/>
      <c r="R85" s="12"/>
    </row>
    <row r="86" spans="2:18" ht="19.5" customHeight="1" x14ac:dyDescent="0.25">
      <c r="B86" s="17" t="s">
        <v>77</v>
      </c>
      <c r="C86" s="17"/>
      <c r="D86" s="81">
        <v>12</v>
      </c>
      <c r="E86" s="72">
        <f t="shared" si="3"/>
        <v>0.08</v>
      </c>
      <c r="F86" s="93"/>
      <c r="G86" s="94" t="s">
        <v>4</v>
      </c>
      <c r="H86" s="94"/>
      <c r="I86" s="94"/>
      <c r="J86" s="24">
        <f>SUM(J75:J85)</f>
        <v>150</v>
      </c>
      <c r="K86" s="87">
        <f>SUM(K75:K85)</f>
        <v>0.99999999999999989</v>
      </c>
      <c r="P86" s="12"/>
      <c r="Q86" s="12"/>
      <c r="R86" s="12"/>
    </row>
    <row r="87" spans="2:18" ht="19.5" customHeight="1" x14ac:dyDescent="0.25">
      <c r="B87" s="17" t="s">
        <v>78</v>
      </c>
      <c r="C87" s="17"/>
      <c r="D87" s="81">
        <v>30</v>
      </c>
      <c r="E87" s="72">
        <f t="shared" si="3"/>
        <v>0.2</v>
      </c>
      <c r="F87" s="95"/>
      <c r="P87" s="12"/>
      <c r="Q87" s="12"/>
      <c r="R87" s="12"/>
    </row>
    <row r="88" spans="2:18" ht="19.5" customHeight="1" thickBot="1" x14ac:dyDescent="0.3">
      <c r="B88" s="82" t="s">
        <v>79</v>
      </c>
      <c r="C88" s="82"/>
      <c r="D88" s="28">
        <v>1</v>
      </c>
      <c r="E88" s="96">
        <f t="shared" si="3"/>
        <v>6.6666666666666671E-3</v>
      </c>
      <c r="F88" s="95"/>
      <c r="P88" s="12"/>
      <c r="Q88" s="12"/>
      <c r="R88" s="12"/>
    </row>
    <row r="89" spans="2:18" ht="19.5" customHeight="1" x14ac:dyDescent="0.25">
      <c r="B89" s="23" t="s">
        <v>4</v>
      </c>
      <c r="C89" s="23"/>
      <c r="D89" s="24">
        <f>SUM(D75:D88)</f>
        <v>150</v>
      </c>
      <c r="E89" s="87">
        <f>SUM(E75:E88)</f>
        <v>1</v>
      </c>
      <c r="F89" s="95"/>
      <c r="P89" s="12"/>
      <c r="Q89" s="12"/>
      <c r="R89" s="12"/>
    </row>
    <row r="90" spans="2:18" x14ac:dyDescent="0.25">
      <c r="F90" s="95"/>
      <c r="P90" s="12"/>
      <c r="Q90" s="12"/>
      <c r="R90" s="12"/>
    </row>
    <row r="91" spans="2:18" x14ac:dyDescent="0.25">
      <c r="B91" s="97"/>
      <c r="C91" s="98"/>
      <c r="D91" s="98"/>
      <c r="E91" s="98"/>
      <c r="F91" s="12"/>
      <c r="G91" s="99"/>
      <c r="P91" s="12"/>
      <c r="Q91" s="12"/>
      <c r="R91" s="12"/>
    </row>
    <row r="92" spans="2:18" x14ac:dyDescent="0.25">
      <c r="B92" s="97"/>
      <c r="C92" s="98"/>
      <c r="D92" s="98"/>
      <c r="E92" s="98"/>
      <c r="F92" s="12"/>
      <c r="G92" s="99"/>
      <c r="P92" s="12"/>
      <c r="Q92" s="12"/>
      <c r="R92" s="12"/>
    </row>
    <row r="93" spans="2:18" ht="27.75" customHeight="1" x14ac:dyDescent="0.25">
      <c r="B93" s="12"/>
      <c r="C93" s="12"/>
      <c r="D93" s="12"/>
      <c r="E93" s="38"/>
      <c r="F93" s="38"/>
      <c r="G93" s="38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</row>
    <row r="94" spans="2:18" ht="27" customHeight="1" x14ac:dyDescent="0.25">
      <c r="B94" s="100"/>
      <c r="C94" s="100"/>
      <c r="D94" s="100"/>
      <c r="E94" s="101"/>
      <c r="F94" s="101"/>
      <c r="G94" s="101"/>
      <c r="H94" s="50"/>
      <c r="I94" s="12"/>
      <c r="J94" s="12"/>
      <c r="K94" s="100"/>
      <c r="L94" s="100"/>
      <c r="M94" s="100"/>
      <c r="N94" s="100"/>
      <c r="O94" s="100"/>
      <c r="P94" s="12"/>
      <c r="Q94" s="12"/>
      <c r="R94" s="12"/>
    </row>
    <row r="95" spans="2:18" ht="21.75" customHeight="1" x14ac:dyDescent="0.25">
      <c r="B95" s="100"/>
      <c r="C95" s="100"/>
      <c r="D95" s="100"/>
      <c r="E95" s="101"/>
      <c r="F95" s="101"/>
      <c r="G95" s="101"/>
      <c r="H95" s="50"/>
      <c r="I95" s="12"/>
      <c r="J95" s="12"/>
      <c r="K95" s="100"/>
      <c r="L95" s="100"/>
      <c r="M95" s="100"/>
      <c r="N95" s="100"/>
      <c r="O95" s="100"/>
      <c r="P95" s="12"/>
      <c r="Q95" s="12"/>
      <c r="R95" s="12"/>
    </row>
    <row r="96" spans="2:18" ht="23.25" customHeight="1" x14ac:dyDescent="0.25">
      <c r="B96" s="102" t="s">
        <v>80</v>
      </c>
      <c r="C96" s="103" t="s">
        <v>4</v>
      </c>
      <c r="D96" s="104" t="s">
        <v>50</v>
      </c>
      <c r="E96" s="38"/>
      <c r="F96" s="1"/>
      <c r="G96" s="105" t="s">
        <v>81</v>
      </c>
      <c r="H96" s="105"/>
      <c r="I96" s="12"/>
      <c r="J96" s="12"/>
      <c r="K96" s="13" t="s">
        <v>82</v>
      </c>
      <c r="L96" s="13"/>
      <c r="M96" s="106" t="s">
        <v>4</v>
      </c>
      <c r="N96" s="107" t="s">
        <v>50</v>
      </c>
      <c r="O96" s="108"/>
      <c r="P96" s="12"/>
      <c r="Q96" s="12"/>
      <c r="R96" s="12"/>
    </row>
    <row r="97" spans="2:22" ht="19.5" customHeight="1" x14ac:dyDescent="0.25">
      <c r="B97" s="109" t="s">
        <v>83</v>
      </c>
      <c r="C97" s="110">
        <v>1</v>
      </c>
      <c r="D97" s="111">
        <f t="shared" ref="D97:D103" si="5">C97/$C$104</f>
        <v>6.6666666666666671E-3</v>
      </c>
      <c r="E97" s="38"/>
      <c r="F97" s="1"/>
      <c r="G97" s="112">
        <f>SUM(D97:D100)</f>
        <v>4.6666666666666669E-2</v>
      </c>
      <c r="H97" s="12"/>
      <c r="I97" s="12"/>
      <c r="J97" s="12"/>
      <c r="K97" s="113" t="s">
        <v>84</v>
      </c>
      <c r="L97" s="114"/>
      <c r="M97" s="115">
        <v>147</v>
      </c>
      <c r="N97" s="116">
        <f>M97/$M$99</f>
        <v>0.98</v>
      </c>
      <c r="O97" s="117"/>
      <c r="P97" s="12"/>
      <c r="Q97" s="12"/>
      <c r="R97" s="12"/>
    </row>
    <row r="98" spans="2:22" ht="19.5" customHeight="1" thickBot="1" x14ac:dyDescent="0.3">
      <c r="B98" s="109" t="s">
        <v>85</v>
      </c>
      <c r="C98" s="110">
        <v>0</v>
      </c>
      <c r="D98" s="111">
        <f t="shared" si="5"/>
        <v>0</v>
      </c>
      <c r="E98" s="38"/>
      <c r="F98" s="1"/>
      <c r="H98" s="12"/>
      <c r="I98" s="12"/>
      <c r="J98" s="12"/>
      <c r="K98" s="118" t="s">
        <v>86</v>
      </c>
      <c r="L98" s="119"/>
      <c r="M98" s="120">
        <v>3</v>
      </c>
      <c r="N98" s="121">
        <f>M98/$M$99</f>
        <v>0.02</v>
      </c>
      <c r="O98" s="117"/>
      <c r="P98" s="12"/>
      <c r="Q98" s="12"/>
      <c r="R98" s="12"/>
    </row>
    <row r="99" spans="2:22" ht="19.5" customHeight="1" x14ac:dyDescent="0.25">
      <c r="B99" s="109" t="s">
        <v>87</v>
      </c>
      <c r="C99" s="110">
        <v>1</v>
      </c>
      <c r="D99" s="111">
        <f t="shared" si="5"/>
        <v>6.6666666666666671E-3</v>
      </c>
      <c r="E99" s="38"/>
      <c r="F99" s="1"/>
      <c r="G99" s="1"/>
      <c r="H99" s="122"/>
      <c r="I99" s="123" t="s">
        <v>88</v>
      </c>
      <c r="J99" s="12"/>
      <c r="K99" s="124" t="s">
        <v>4</v>
      </c>
      <c r="L99" s="124"/>
      <c r="M99" s="125">
        <f>SUM(M97:M98)</f>
        <v>150</v>
      </c>
      <c r="N99" s="126">
        <f>SUM(N97:N98)</f>
        <v>1</v>
      </c>
      <c r="O99" s="127"/>
      <c r="P99" s="12"/>
      <c r="Q99" s="12"/>
      <c r="R99" s="12"/>
    </row>
    <row r="100" spans="2:22" ht="23.25" customHeight="1" x14ac:dyDescent="0.25">
      <c r="B100" s="109" t="s">
        <v>89</v>
      </c>
      <c r="C100" s="110">
        <v>5</v>
      </c>
      <c r="D100" s="111">
        <f t="shared" si="5"/>
        <v>3.3333333333333333E-2</v>
      </c>
      <c r="E100" s="38"/>
      <c r="F100" s="1"/>
      <c r="G100" s="1"/>
      <c r="I100" s="112">
        <f>SUM(D101:D102)</f>
        <v>0.92666666666666664</v>
      </c>
      <c r="J100" s="12"/>
      <c r="N100" s="2"/>
      <c r="O100" s="128"/>
      <c r="P100" s="12"/>
      <c r="Q100" s="12"/>
      <c r="R100" s="12"/>
    </row>
    <row r="101" spans="2:22" ht="22.5" customHeight="1" x14ac:dyDescent="0.25">
      <c r="B101" s="109" t="s">
        <v>90</v>
      </c>
      <c r="C101" s="110">
        <v>67</v>
      </c>
      <c r="D101" s="111">
        <f t="shared" si="5"/>
        <v>0.44666666666666666</v>
      </c>
      <c r="E101" s="38"/>
      <c r="F101" s="1"/>
      <c r="G101" s="129"/>
      <c r="H101" s="12"/>
      <c r="I101" s="12"/>
      <c r="J101" s="12"/>
      <c r="K101" s="12"/>
      <c r="L101" s="50"/>
      <c r="M101" s="50"/>
      <c r="N101" s="38"/>
      <c r="O101" s="52"/>
      <c r="P101" s="12"/>
      <c r="Q101" s="12"/>
      <c r="R101" s="12"/>
    </row>
    <row r="102" spans="2:22" ht="19.5" customHeight="1" x14ac:dyDescent="0.25">
      <c r="B102" s="109" t="s">
        <v>91</v>
      </c>
      <c r="C102" s="110">
        <v>72</v>
      </c>
      <c r="D102" s="111">
        <f t="shared" si="5"/>
        <v>0.48</v>
      </c>
      <c r="E102" s="38"/>
      <c r="F102" s="1"/>
      <c r="G102" s="129" t="s">
        <v>92</v>
      </c>
      <c r="H102" s="12"/>
      <c r="I102" s="12"/>
      <c r="J102" s="12"/>
      <c r="K102" s="13" t="s">
        <v>93</v>
      </c>
      <c r="L102" s="13"/>
      <c r="M102" s="106" t="s">
        <v>4</v>
      </c>
      <c r="N102" s="107" t="s">
        <v>50</v>
      </c>
      <c r="O102" s="108"/>
      <c r="P102" s="12"/>
      <c r="Q102" s="12"/>
      <c r="R102" s="12"/>
    </row>
    <row r="103" spans="2:22" ht="19.5" customHeight="1" thickBot="1" x14ac:dyDescent="0.3">
      <c r="B103" s="130" t="s">
        <v>94</v>
      </c>
      <c r="C103" s="83">
        <v>4</v>
      </c>
      <c r="D103" s="111">
        <f t="shared" si="5"/>
        <v>2.6666666666666668E-2</v>
      </c>
      <c r="E103" s="38"/>
      <c r="F103" s="1"/>
      <c r="G103" s="112">
        <f>SUM(D103)</f>
        <v>2.6666666666666668E-2</v>
      </c>
      <c r="H103" s="12"/>
      <c r="I103" s="12"/>
      <c r="J103" s="12"/>
      <c r="K103" s="113" t="s">
        <v>95</v>
      </c>
      <c r="L103" s="131"/>
      <c r="M103" s="115">
        <v>30</v>
      </c>
      <c r="N103" s="116">
        <f>M103/$M$106</f>
        <v>0.2</v>
      </c>
      <c r="O103" s="117"/>
      <c r="P103" s="12"/>
      <c r="Q103" s="12"/>
      <c r="R103" s="12"/>
    </row>
    <row r="104" spans="2:22" ht="19.5" customHeight="1" x14ac:dyDescent="0.25">
      <c r="B104" s="132" t="s">
        <v>4</v>
      </c>
      <c r="C104" s="133">
        <f>SUM(C97:C103)</f>
        <v>150</v>
      </c>
      <c r="D104" s="134">
        <f>SUM(D97:D103)</f>
        <v>1</v>
      </c>
      <c r="E104" s="38"/>
      <c r="H104" s="12"/>
      <c r="I104" s="12"/>
      <c r="J104" s="12"/>
      <c r="K104" s="113" t="s">
        <v>96</v>
      </c>
      <c r="L104" s="131"/>
      <c r="M104" s="115">
        <v>98</v>
      </c>
      <c r="N104" s="116">
        <f t="shared" ref="N104:N105" si="6">M104/$M$106</f>
        <v>0.65333333333333332</v>
      </c>
      <c r="O104" s="117"/>
      <c r="P104" s="12"/>
      <c r="Q104" s="12"/>
      <c r="R104" s="12"/>
    </row>
    <row r="105" spans="2:22" ht="19.5" customHeight="1" thickBot="1" x14ac:dyDescent="0.3">
      <c r="B105" s="135"/>
      <c r="C105" s="135"/>
      <c r="D105" s="136"/>
      <c r="E105" s="137"/>
      <c r="H105" s="12"/>
      <c r="I105" s="12"/>
      <c r="J105" s="12"/>
      <c r="K105" s="138" t="s">
        <v>97</v>
      </c>
      <c r="L105" s="139"/>
      <c r="M105" s="140">
        <v>22</v>
      </c>
      <c r="N105" s="116">
        <f t="shared" si="6"/>
        <v>0.14666666666666667</v>
      </c>
      <c r="O105" s="117"/>
      <c r="P105" s="12"/>
      <c r="Q105" s="12"/>
      <c r="R105" s="12"/>
    </row>
    <row r="106" spans="2:22" ht="19.5" customHeight="1" x14ac:dyDescent="0.25">
      <c r="B106" s="135"/>
      <c r="C106" s="135"/>
      <c r="D106" s="136"/>
      <c r="E106" s="137"/>
      <c r="H106" s="12"/>
      <c r="I106" s="12"/>
      <c r="J106" s="12"/>
      <c r="K106" s="141" t="s">
        <v>4</v>
      </c>
      <c r="L106" s="141"/>
      <c r="M106" s="125">
        <f>SUM(M103:M105)</f>
        <v>150</v>
      </c>
      <c r="N106" s="142">
        <f>SUM(N103:N105)</f>
        <v>1</v>
      </c>
      <c r="O106" s="127"/>
      <c r="P106" s="12"/>
      <c r="Q106" s="12"/>
      <c r="R106" s="12"/>
    </row>
    <row r="107" spans="2:22" x14ac:dyDescent="0.25">
      <c r="B107" s="12"/>
      <c r="C107" s="12"/>
      <c r="D107" s="12"/>
      <c r="E107" s="38"/>
      <c r="F107" s="38"/>
      <c r="G107" s="38"/>
      <c r="H107" s="12"/>
      <c r="I107" s="12"/>
      <c r="J107" s="12"/>
      <c r="P107" s="12"/>
      <c r="Q107" s="12"/>
      <c r="R107" s="12"/>
    </row>
    <row r="108" spans="2:22" ht="15.75" customHeight="1" x14ac:dyDescent="0.25">
      <c r="B108" s="100"/>
      <c r="C108" s="100"/>
      <c r="D108" s="100"/>
      <c r="E108" s="100"/>
      <c r="F108" s="100"/>
      <c r="G108" s="143"/>
      <c r="H108" s="12"/>
      <c r="I108" s="12"/>
      <c r="J108" s="12"/>
      <c r="P108" s="12"/>
      <c r="Q108" s="12"/>
      <c r="R108" s="12"/>
    </row>
    <row r="109" spans="2:22" ht="33" customHeight="1" x14ac:dyDescent="0.25">
      <c r="B109" s="143"/>
      <c r="C109" s="143"/>
      <c r="D109" s="143"/>
      <c r="E109" s="143"/>
      <c r="F109" s="143"/>
      <c r="G109" s="143"/>
      <c r="H109" s="12"/>
      <c r="I109" s="144"/>
      <c r="J109" s="12"/>
      <c r="K109" s="145"/>
      <c r="L109" s="12"/>
      <c r="M109" s="146"/>
      <c r="N109" s="147"/>
      <c r="O109" s="148"/>
      <c r="P109" s="12"/>
      <c r="Q109" s="12"/>
      <c r="R109" s="12"/>
    </row>
    <row r="110" spans="2:22" ht="21.75" customHeight="1" x14ac:dyDescent="0.25">
      <c r="B110" s="149" t="s">
        <v>98</v>
      </c>
      <c r="C110" s="149"/>
      <c r="D110" s="149"/>
      <c r="E110" s="103" t="s">
        <v>4</v>
      </c>
      <c r="F110" s="104" t="s">
        <v>50</v>
      </c>
      <c r="G110" s="12"/>
      <c r="H110" s="88"/>
      <c r="I110" s="88"/>
      <c r="J110" s="12"/>
      <c r="K110" s="150"/>
      <c r="L110" s="12"/>
      <c r="M110" s="12"/>
      <c r="N110" s="12"/>
      <c r="O110" s="12"/>
      <c r="P110" s="12"/>
      <c r="Q110" s="12"/>
      <c r="R110" s="12"/>
    </row>
    <row r="111" spans="2:22" ht="15" customHeight="1" x14ac:dyDescent="0.25">
      <c r="B111" s="151" t="s">
        <v>99</v>
      </c>
      <c r="C111" s="152"/>
      <c r="D111" s="152"/>
      <c r="E111" s="153">
        <v>7</v>
      </c>
      <c r="F111" s="154">
        <f>E111/$E$149</f>
        <v>4.6666666666666669E-2</v>
      </c>
      <c r="G111" s="12"/>
      <c r="H111" s="12"/>
      <c r="I111" s="12"/>
      <c r="J111" s="12"/>
      <c r="K111" s="12"/>
      <c r="L111" s="12"/>
      <c r="M111" s="12"/>
      <c r="N111" s="12"/>
      <c r="O111" s="12"/>
      <c r="V111" s="12"/>
    </row>
    <row r="112" spans="2:22" ht="15" customHeight="1" x14ac:dyDescent="0.25">
      <c r="B112" s="151" t="s">
        <v>100</v>
      </c>
      <c r="C112" s="152"/>
      <c r="D112" s="152"/>
      <c r="E112" s="153">
        <v>44</v>
      </c>
      <c r="F112" s="154">
        <f t="shared" ref="F112:F148" si="7">E112/$E$149</f>
        <v>0.29333333333333333</v>
      </c>
      <c r="G112" s="12"/>
      <c r="H112" s="12"/>
      <c r="I112" s="12"/>
      <c r="J112" s="12"/>
      <c r="K112" s="12"/>
      <c r="L112" s="12"/>
      <c r="M112" s="12"/>
      <c r="N112" s="12"/>
      <c r="O112" s="12"/>
      <c r="V112" s="12"/>
    </row>
    <row r="113" spans="1:22" ht="15" customHeight="1" x14ac:dyDescent="0.25">
      <c r="B113" s="151" t="s">
        <v>101</v>
      </c>
      <c r="C113" s="152"/>
      <c r="D113" s="152"/>
      <c r="E113" s="153">
        <v>7</v>
      </c>
      <c r="F113" s="154">
        <f t="shared" si="7"/>
        <v>4.6666666666666669E-2</v>
      </c>
      <c r="G113" s="12"/>
      <c r="H113" s="12"/>
      <c r="I113" s="12"/>
      <c r="J113" s="12"/>
      <c r="K113" s="12"/>
      <c r="L113" s="12"/>
      <c r="M113" s="12"/>
      <c r="N113" s="12"/>
      <c r="O113" s="12"/>
      <c r="V113" s="12"/>
    </row>
    <row r="114" spans="1:22" ht="15" customHeight="1" x14ac:dyDescent="0.25">
      <c r="B114" s="151" t="s">
        <v>102</v>
      </c>
      <c r="C114" s="152"/>
      <c r="D114" s="152"/>
      <c r="E114" s="153">
        <v>0</v>
      </c>
      <c r="F114" s="154">
        <f t="shared" si="7"/>
        <v>0</v>
      </c>
      <c r="G114" s="12"/>
      <c r="H114" s="12"/>
      <c r="I114" s="12"/>
      <c r="J114" s="12"/>
      <c r="K114" s="12"/>
      <c r="L114" s="12"/>
      <c r="M114" s="12"/>
      <c r="N114" s="12"/>
      <c r="O114" s="12"/>
      <c r="V114" s="12"/>
    </row>
    <row r="115" spans="1:22" ht="15" customHeight="1" x14ac:dyDescent="0.25">
      <c r="A115" s="1">
        <v>1</v>
      </c>
      <c r="B115" s="155" t="s">
        <v>103</v>
      </c>
      <c r="C115" s="156"/>
      <c r="D115" s="156"/>
      <c r="E115" s="157">
        <v>0</v>
      </c>
      <c r="F115" s="154">
        <f t="shared" si="7"/>
        <v>0</v>
      </c>
      <c r="G115" s="12"/>
      <c r="H115" s="12"/>
      <c r="I115" s="12"/>
      <c r="J115" s="12"/>
      <c r="K115" s="12"/>
      <c r="L115" s="12"/>
      <c r="M115" s="12"/>
      <c r="N115" s="12"/>
      <c r="O115" s="12"/>
      <c r="V115" s="12"/>
    </row>
    <row r="116" spans="1:22" ht="15" customHeight="1" x14ac:dyDescent="0.25">
      <c r="B116" s="155" t="s">
        <v>104</v>
      </c>
      <c r="C116" s="156"/>
      <c r="D116" s="156"/>
      <c r="E116" s="157">
        <v>55</v>
      </c>
      <c r="F116" s="154">
        <f t="shared" si="7"/>
        <v>0.36666666666666664</v>
      </c>
      <c r="G116" s="12"/>
      <c r="H116" s="12"/>
      <c r="I116" s="158"/>
      <c r="J116" s="12"/>
      <c r="K116" s="12"/>
      <c r="L116" s="12"/>
      <c r="M116" s="12"/>
      <c r="N116" s="12"/>
      <c r="O116" s="12"/>
      <c r="V116" s="12"/>
    </row>
    <row r="117" spans="1:22" ht="15" customHeight="1" x14ac:dyDescent="0.25">
      <c r="B117" s="155" t="s">
        <v>105</v>
      </c>
      <c r="C117" s="156"/>
      <c r="D117" s="156"/>
      <c r="E117" s="157">
        <v>16</v>
      </c>
      <c r="F117" s="154">
        <f t="shared" si="7"/>
        <v>0.10666666666666667</v>
      </c>
      <c r="G117" s="12"/>
      <c r="H117" s="159"/>
      <c r="I117" s="160"/>
      <c r="J117" s="161"/>
      <c r="K117" s="12"/>
      <c r="L117" s="12"/>
      <c r="M117" s="12"/>
      <c r="N117" s="12"/>
      <c r="O117" s="12"/>
      <c r="V117" s="12"/>
    </row>
    <row r="118" spans="1:22" ht="15" customHeight="1" x14ac:dyDescent="0.25">
      <c r="B118" s="155" t="s">
        <v>106</v>
      </c>
      <c r="C118" s="156"/>
      <c r="D118" s="156"/>
      <c r="E118" s="157">
        <v>0</v>
      </c>
      <c r="F118" s="154">
        <f t="shared" si="7"/>
        <v>0</v>
      </c>
      <c r="G118" s="12"/>
      <c r="H118" s="12"/>
      <c r="I118" s="162"/>
      <c r="J118" s="161"/>
      <c r="K118" s="12"/>
      <c r="L118" s="12"/>
      <c r="M118" s="12"/>
      <c r="N118" s="12"/>
      <c r="O118" s="12"/>
      <c r="V118" s="12"/>
    </row>
    <row r="119" spans="1:22" ht="15" customHeight="1" x14ac:dyDescent="0.25">
      <c r="B119" s="155" t="s">
        <v>107</v>
      </c>
      <c r="C119" s="156"/>
      <c r="D119" s="156"/>
      <c r="E119" s="157">
        <v>1</v>
      </c>
      <c r="F119" s="154">
        <f t="shared" si="7"/>
        <v>6.6666666666666671E-3</v>
      </c>
      <c r="G119" s="12"/>
      <c r="H119" s="159"/>
      <c r="I119" s="163"/>
      <c r="J119" s="161"/>
      <c r="K119" s="12"/>
      <c r="L119" s="12"/>
      <c r="M119" s="12"/>
      <c r="N119" s="12"/>
      <c r="O119" s="12"/>
      <c r="V119" s="12"/>
    </row>
    <row r="120" spans="1:22" ht="15" customHeight="1" x14ac:dyDescent="0.25">
      <c r="B120" s="151" t="s">
        <v>108</v>
      </c>
      <c r="C120" s="152"/>
      <c r="D120" s="152"/>
      <c r="E120" s="153">
        <v>1</v>
      </c>
      <c r="F120" s="154">
        <f t="shared" si="7"/>
        <v>6.6666666666666671E-3</v>
      </c>
      <c r="G120" s="12"/>
      <c r="H120" s="12"/>
      <c r="I120" s="162"/>
      <c r="J120" s="161"/>
      <c r="K120" s="12"/>
      <c r="L120" s="12"/>
      <c r="M120" s="12"/>
      <c r="N120" s="12"/>
      <c r="O120" s="12"/>
      <c r="V120" s="12"/>
    </row>
    <row r="121" spans="1:22" ht="15" customHeight="1" x14ac:dyDescent="0.25">
      <c r="B121" s="151" t="s">
        <v>109</v>
      </c>
      <c r="C121" s="152"/>
      <c r="D121" s="152"/>
      <c r="E121" s="153">
        <v>0</v>
      </c>
      <c r="F121" s="154">
        <f t="shared" si="7"/>
        <v>0</v>
      </c>
      <c r="G121" s="12"/>
      <c r="H121" s="12"/>
      <c r="I121" s="52"/>
      <c r="J121" s="52"/>
      <c r="K121" s="12"/>
      <c r="L121" s="12"/>
      <c r="M121" s="12"/>
      <c r="N121" s="12"/>
      <c r="O121" s="12"/>
      <c r="V121" s="12"/>
    </row>
    <row r="122" spans="1:22" ht="15" customHeight="1" x14ac:dyDescent="0.25">
      <c r="B122" s="151" t="s">
        <v>110</v>
      </c>
      <c r="C122" s="152"/>
      <c r="D122" s="152"/>
      <c r="E122" s="153">
        <v>1</v>
      </c>
      <c r="F122" s="154">
        <f t="shared" si="7"/>
        <v>6.6666666666666671E-3</v>
      </c>
      <c r="G122" s="12"/>
      <c r="H122" s="12"/>
      <c r="I122" s="12"/>
      <c r="J122" s="12"/>
      <c r="K122" s="12"/>
      <c r="L122" s="12"/>
      <c r="M122" s="12"/>
      <c r="N122" s="12"/>
      <c r="O122" s="12"/>
      <c r="V122" s="12"/>
    </row>
    <row r="123" spans="1:22" ht="15" customHeight="1" x14ac:dyDescent="0.25">
      <c r="B123" s="151" t="s">
        <v>111</v>
      </c>
      <c r="C123" s="152"/>
      <c r="D123" s="152"/>
      <c r="E123" s="153">
        <v>1</v>
      </c>
      <c r="F123" s="154">
        <f t="shared" si="7"/>
        <v>6.6666666666666671E-3</v>
      </c>
      <c r="G123" s="12"/>
      <c r="H123" s="12"/>
      <c r="I123" s="12"/>
      <c r="J123" s="12"/>
      <c r="K123" s="12"/>
      <c r="L123" s="12"/>
      <c r="M123" s="12"/>
      <c r="N123" s="12"/>
      <c r="O123" s="12"/>
      <c r="V123" s="12"/>
    </row>
    <row r="124" spans="1:22" ht="15" customHeight="1" x14ac:dyDescent="0.25">
      <c r="B124" s="151" t="s">
        <v>112</v>
      </c>
      <c r="C124" s="152"/>
      <c r="D124" s="152"/>
      <c r="E124" s="153">
        <v>0</v>
      </c>
      <c r="F124" s="154">
        <f t="shared" si="7"/>
        <v>0</v>
      </c>
      <c r="G124" s="12"/>
      <c r="L124" s="12"/>
      <c r="M124" s="12"/>
      <c r="N124" s="12"/>
      <c r="O124" s="12"/>
      <c r="V124" s="12"/>
    </row>
    <row r="125" spans="1:22" ht="15" customHeight="1" x14ac:dyDescent="0.25">
      <c r="B125" s="151" t="s">
        <v>113</v>
      </c>
      <c r="C125" s="152"/>
      <c r="D125" s="152"/>
      <c r="E125" s="153">
        <v>1</v>
      </c>
      <c r="F125" s="154">
        <f t="shared" si="7"/>
        <v>6.6666666666666671E-3</v>
      </c>
      <c r="G125" s="12"/>
      <c r="J125" s="12"/>
      <c r="K125" s="12"/>
      <c r="L125" s="12"/>
      <c r="M125" s="12"/>
      <c r="V125" s="12"/>
    </row>
    <row r="126" spans="1:22" ht="15" customHeight="1" x14ac:dyDescent="0.25">
      <c r="B126" s="151" t="s">
        <v>114</v>
      </c>
      <c r="C126" s="152"/>
      <c r="D126" s="152"/>
      <c r="E126" s="153">
        <v>0</v>
      </c>
      <c r="F126" s="154">
        <f t="shared" si="7"/>
        <v>0</v>
      </c>
      <c r="G126" s="12"/>
      <c r="J126" s="12"/>
      <c r="V126" s="12"/>
    </row>
    <row r="127" spans="1:22" x14ac:dyDescent="0.25">
      <c r="B127" s="151" t="s">
        <v>115</v>
      </c>
      <c r="C127" s="152"/>
      <c r="D127" s="152"/>
      <c r="E127" s="153">
        <v>0</v>
      </c>
      <c r="F127" s="154">
        <f t="shared" si="7"/>
        <v>0</v>
      </c>
      <c r="G127" s="12"/>
      <c r="J127" s="12"/>
      <c r="K127" s="50"/>
      <c r="L127" s="50"/>
      <c r="M127" s="50"/>
      <c r="V127" s="12"/>
    </row>
    <row r="128" spans="1:22" x14ac:dyDescent="0.25">
      <c r="B128" s="151" t="s">
        <v>116</v>
      </c>
      <c r="C128" s="152"/>
      <c r="D128" s="152"/>
      <c r="E128" s="153">
        <v>0</v>
      </c>
      <c r="F128" s="154">
        <f t="shared" si="7"/>
        <v>0</v>
      </c>
      <c r="G128" s="12"/>
      <c r="J128" s="12"/>
      <c r="K128" s="13" t="s">
        <v>117</v>
      </c>
      <c r="L128" s="13"/>
      <c r="M128" s="164" t="s">
        <v>4</v>
      </c>
      <c r="N128" s="165" t="s">
        <v>50</v>
      </c>
      <c r="V128" s="12"/>
    </row>
    <row r="129" spans="2:22" ht="15" customHeight="1" x14ac:dyDescent="0.25">
      <c r="B129" s="151" t="s">
        <v>118</v>
      </c>
      <c r="C129" s="152"/>
      <c r="D129" s="152"/>
      <c r="E129" s="153">
        <v>2</v>
      </c>
      <c r="F129" s="154">
        <f t="shared" si="7"/>
        <v>1.3333333333333334E-2</v>
      </c>
      <c r="G129" s="12"/>
      <c r="J129" s="12"/>
      <c r="K129" s="13"/>
      <c r="L129" s="13"/>
      <c r="M129" s="164"/>
      <c r="N129" s="165"/>
      <c r="V129" s="12"/>
    </row>
    <row r="130" spans="2:22" ht="15" customHeight="1" x14ac:dyDescent="0.25">
      <c r="B130" s="151" t="s">
        <v>119</v>
      </c>
      <c r="C130" s="152"/>
      <c r="D130" s="152"/>
      <c r="E130" s="153">
        <v>0</v>
      </c>
      <c r="F130" s="154">
        <f t="shared" si="7"/>
        <v>0</v>
      </c>
      <c r="G130" s="12"/>
      <c r="J130" s="12"/>
      <c r="K130" s="166" t="s">
        <v>120</v>
      </c>
      <c r="L130" s="166"/>
      <c r="M130" s="167">
        <f>SUM(E111:E114)</f>
        <v>58</v>
      </c>
      <c r="N130" s="168">
        <f>M130/$M$135</f>
        <v>0.38666666666666666</v>
      </c>
      <c r="O130" s="169"/>
      <c r="V130" s="12"/>
    </row>
    <row r="131" spans="2:22" ht="15" customHeight="1" x14ac:dyDescent="0.25">
      <c r="B131" s="151" t="s">
        <v>121</v>
      </c>
      <c r="C131" s="152"/>
      <c r="D131" s="152"/>
      <c r="E131" s="153">
        <v>0</v>
      </c>
      <c r="F131" s="154">
        <f t="shared" si="7"/>
        <v>0</v>
      </c>
      <c r="G131" s="12"/>
      <c r="J131" s="12"/>
      <c r="K131" s="170" t="s">
        <v>122</v>
      </c>
      <c r="L131" s="170"/>
      <c r="M131" s="167">
        <f>SUM(E115:E119)</f>
        <v>72</v>
      </c>
      <c r="N131" s="168">
        <f t="shared" ref="N131:N133" si="8">M131/$M$135</f>
        <v>0.48</v>
      </c>
      <c r="O131" s="169"/>
      <c r="V131" s="12"/>
    </row>
    <row r="132" spans="2:22" ht="15" customHeight="1" x14ac:dyDescent="0.25">
      <c r="B132" s="151" t="s">
        <v>123</v>
      </c>
      <c r="C132" s="152"/>
      <c r="D132" s="152"/>
      <c r="E132" s="153">
        <v>1</v>
      </c>
      <c r="F132" s="154">
        <f t="shared" si="7"/>
        <v>6.6666666666666671E-3</v>
      </c>
      <c r="G132" s="12"/>
      <c r="J132" s="12"/>
      <c r="K132" s="170" t="s">
        <v>124</v>
      </c>
      <c r="L132" s="170"/>
      <c r="M132" s="167">
        <f>SUM(E120:E138)</f>
        <v>8</v>
      </c>
      <c r="N132" s="168">
        <f t="shared" si="8"/>
        <v>5.3333333333333337E-2</v>
      </c>
      <c r="O132" s="169"/>
      <c r="V132" s="12"/>
    </row>
    <row r="133" spans="2:22" ht="15" customHeight="1" x14ac:dyDescent="0.25">
      <c r="B133" s="151" t="s">
        <v>125</v>
      </c>
      <c r="C133" s="152"/>
      <c r="D133" s="152"/>
      <c r="E133" s="153">
        <v>1</v>
      </c>
      <c r="F133" s="154">
        <f t="shared" si="7"/>
        <v>6.6666666666666671E-3</v>
      </c>
      <c r="G133" s="12"/>
      <c r="J133" s="12"/>
      <c r="K133" s="170" t="s">
        <v>126</v>
      </c>
      <c r="L133" s="170"/>
      <c r="M133" s="167">
        <f>SUM(E139:E147)</f>
        <v>9</v>
      </c>
      <c r="N133" s="168">
        <f t="shared" si="8"/>
        <v>0.06</v>
      </c>
      <c r="O133" s="169"/>
      <c r="V133" s="12"/>
    </row>
    <row r="134" spans="2:22" ht="15" customHeight="1" thickBot="1" x14ac:dyDescent="0.3">
      <c r="B134" s="151" t="s">
        <v>127</v>
      </c>
      <c r="C134" s="152"/>
      <c r="D134" s="152"/>
      <c r="E134" s="153">
        <v>0</v>
      </c>
      <c r="F134" s="154">
        <f t="shared" si="7"/>
        <v>0</v>
      </c>
      <c r="G134" s="12"/>
      <c r="J134" s="12"/>
      <c r="K134" s="171" t="s">
        <v>128</v>
      </c>
      <c r="L134" s="171"/>
      <c r="M134" s="172">
        <f>E148</f>
        <v>3</v>
      </c>
      <c r="N134" s="173">
        <f>M134/$M$135</f>
        <v>0.02</v>
      </c>
      <c r="O134" s="169"/>
      <c r="V134" s="12"/>
    </row>
    <row r="135" spans="2:22" ht="15" customHeight="1" x14ac:dyDescent="0.25">
      <c r="B135" s="151" t="s">
        <v>129</v>
      </c>
      <c r="C135" s="152"/>
      <c r="D135" s="152"/>
      <c r="E135" s="153">
        <v>0</v>
      </c>
      <c r="F135" s="154">
        <f t="shared" si="7"/>
        <v>0</v>
      </c>
      <c r="G135" s="12"/>
      <c r="J135" s="12"/>
      <c r="K135" s="94" t="s">
        <v>4</v>
      </c>
      <c r="L135" s="94"/>
      <c r="M135" s="86">
        <f>SUM(M130:M134)</f>
        <v>150</v>
      </c>
      <c r="N135" s="174">
        <f>SUM(N130:N134)</f>
        <v>1</v>
      </c>
    </row>
    <row r="136" spans="2:22" ht="15" customHeight="1" x14ac:dyDescent="0.25">
      <c r="B136" s="151" t="s">
        <v>130</v>
      </c>
      <c r="C136" s="152"/>
      <c r="D136" s="152"/>
      <c r="E136" s="153">
        <v>0</v>
      </c>
      <c r="F136" s="154">
        <f t="shared" si="7"/>
        <v>0</v>
      </c>
      <c r="G136" s="12"/>
      <c r="V136" s="12"/>
    </row>
    <row r="137" spans="2:22" ht="15" customHeight="1" x14ac:dyDescent="0.25">
      <c r="B137" s="151" t="s">
        <v>131</v>
      </c>
      <c r="C137" s="152"/>
      <c r="D137" s="152"/>
      <c r="E137" s="153">
        <v>0</v>
      </c>
      <c r="F137" s="154">
        <f t="shared" si="7"/>
        <v>0</v>
      </c>
      <c r="G137" s="12"/>
      <c r="H137" s="12"/>
      <c r="I137" s="12"/>
      <c r="O137" s="12"/>
      <c r="V137" s="12"/>
    </row>
    <row r="138" spans="2:22" ht="15" customHeight="1" x14ac:dyDescent="0.25">
      <c r="B138" s="151" t="s">
        <v>132</v>
      </c>
      <c r="C138" s="152"/>
      <c r="D138" s="152"/>
      <c r="E138" s="153">
        <v>0</v>
      </c>
      <c r="F138" s="154">
        <f t="shared" si="7"/>
        <v>0</v>
      </c>
      <c r="G138" s="12"/>
      <c r="H138" s="12"/>
      <c r="L138" s="175"/>
      <c r="M138" s="38"/>
      <c r="N138" s="12"/>
      <c r="O138" s="12"/>
      <c r="V138" s="12"/>
    </row>
    <row r="139" spans="2:22" ht="15" customHeight="1" x14ac:dyDescent="0.25">
      <c r="B139" s="155" t="s">
        <v>133</v>
      </c>
      <c r="C139" s="156"/>
      <c r="D139" s="156"/>
      <c r="E139" s="157">
        <v>0</v>
      </c>
      <c r="F139" s="154">
        <f t="shared" si="7"/>
        <v>0</v>
      </c>
      <c r="G139" s="12"/>
      <c r="H139" s="12"/>
      <c r="L139" s="175"/>
      <c r="M139" s="38"/>
      <c r="N139" s="12"/>
      <c r="O139" s="12"/>
      <c r="V139" s="12"/>
    </row>
    <row r="140" spans="2:22" ht="15" customHeight="1" x14ac:dyDescent="0.25">
      <c r="B140" s="155" t="s">
        <v>134</v>
      </c>
      <c r="C140" s="156"/>
      <c r="D140" s="156"/>
      <c r="E140" s="157">
        <v>0</v>
      </c>
      <c r="F140" s="154">
        <f t="shared" si="7"/>
        <v>0</v>
      </c>
      <c r="G140" s="12"/>
      <c r="H140" s="12"/>
      <c r="L140" s="175"/>
      <c r="M140" s="38"/>
      <c r="N140" s="12"/>
      <c r="O140" s="12"/>
      <c r="V140" s="12"/>
    </row>
    <row r="141" spans="2:22" ht="15" customHeight="1" x14ac:dyDescent="0.25">
      <c r="B141" s="155" t="s">
        <v>135</v>
      </c>
      <c r="C141" s="156"/>
      <c r="D141" s="156"/>
      <c r="E141" s="157">
        <v>0</v>
      </c>
      <c r="F141" s="154">
        <f t="shared" si="7"/>
        <v>0</v>
      </c>
      <c r="G141" s="12"/>
      <c r="H141" s="12"/>
      <c r="L141" s="175"/>
      <c r="M141" s="38"/>
      <c r="N141" s="12"/>
      <c r="O141" s="12"/>
      <c r="V141" s="12"/>
    </row>
    <row r="142" spans="2:22" ht="15" customHeight="1" x14ac:dyDescent="0.25">
      <c r="B142" s="155" t="s">
        <v>136</v>
      </c>
      <c r="C142" s="156"/>
      <c r="D142" s="156"/>
      <c r="E142" s="157">
        <v>0</v>
      </c>
      <c r="F142" s="154">
        <f t="shared" si="7"/>
        <v>0</v>
      </c>
      <c r="G142" s="12"/>
      <c r="H142" s="12"/>
      <c r="L142" s="175"/>
      <c r="M142" s="38"/>
      <c r="N142" s="12"/>
      <c r="O142" s="12"/>
      <c r="V142" s="12"/>
    </row>
    <row r="143" spans="2:22" ht="15" customHeight="1" x14ac:dyDescent="0.25">
      <c r="B143" s="155" t="s">
        <v>137</v>
      </c>
      <c r="C143" s="156"/>
      <c r="D143" s="156"/>
      <c r="E143" s="157">
        <v>0</v>
      </c>
      <c r="F143" s="154">
        <f t="shared" si="7"/>
        <v>0</v>
      </c>
      <c r="G143" s="12"/>
      <c r="H143" s="12"/>
      <c r="L143" s="175"/>
      <c r="M143" s="38"/>
      <c r="N143" s="12"/>
      <c r="O143" s="12"/>
      <c r="V143" s="12"/>
    </row>
    <row r="144" spans="2:22" ht="15" customHeight="1" x14ac:dyDescent="0.25">
      <c r="B144" s="155" t="s">
        <v>138</v>
      </c>
      <c r="C144" s="156"/>
      <c r="D144" s="156"/>
      <c r="E144" s="157">
        <v>0</v>
      </c>
      <c r="F144" s="154">
        <f t="shared" si="7"/>
        <v>0</v>
      </c>
      <c r="G144" s="12"/>
      <c r="H144" s="12"/>
      <c r="L144" s="175"/>
      <c r="M144" s="38"/>
      <c r="N144" s="12"/>
      <c r="O144" s="12"/>
      <c r="V144" s="12"/>
    </row>
    <row r="145" spans="2:22" ht="15" customHeight="1" x14ac:dyDescent="0.25">
      <c r="B145" s="155" t="s">
        <v>139</v>
      </c>
      <c r="C145" s="156"/>
      <c r="D145" s="156"/>
      <c r="E145" s="157">
        <v>1</v>
      </c>
      <c r="F145" s="154">
        <f t="shared" si="7"/>
        <v>6.6666666666666671E-3</v>
      </c>
      <c r="G145" s="12"/>
      <c r="H145" s="12"/>
      <c r="L145" s="176"/>
      <c r="M145" s="12"/>
      <c r="N145" s="12"/>
      <c r="O145" s="12"/>
      <c r="V145" s="12"/>
    </row>
    <row r="146" spans="2:22" ht="15" customHeight="1" x14ac:dyDescent="0.25">
      <c r="B146" s="155" t="s">
        <v>78</v>
      </c>
      <c r="C146" s="156"/>
      <c r="D146" s="156"/>
      <c r="E146" s="157">
        <v>8</v>
      </c>
      <c r="F146" s="154">
        <f t="shared" si="7"/>
        <v>5.3333333333333337E-2</v>
      </c>
      <c r="G146" s="12"/>
      <c r="H146" s="12"/>
      <c r="L146" s="176"/>
      <c r="M146" s="12"/>
      <c r="N146" s="12"/>
      <c r="O146" s="12"/>
      <c r="V146" s="12"/>
    </row>
    <row r="147" spans="2:22" ht="15" customHeight="1" x14ac:dyDescent="0.25">
      <c r="B147" s="155" t="s">
        <v>140</v>
      </c>
      <c r="C147" s="156"/>
      <c r="D147" s="156"/>
      <c r="E147" s="157">
        <v>0</v>
      </c>
      <c r="F147" s="154">
        <f t="shared" si="7"/>
        <v>0</v>
      </c>
      <c r="G147" s="12"/>
      <c r="H147" s="12"/>
      <c r="L147" s="177"/>
      <c r="M147" s="12"/>
      <c r="N147" s="12"/>
      <c r="O147" s="12"/>
      <c r="V147" s="12"/>
    </row>
    <row r="148" spans="2:22" ht="15" customHeight="1" thickBot="1" x14ac:dyDescent="0.3">
      <c r="B148" s="178" t="s">
        <v>128</v>
      </c>
      <c r="C148" s="179"/>
      <c r="D148" s="179"/>
      <c r="E148" s="180">
        <v>3</v>
      </c>
      <c r="F148" s="154">
        <f t="shared" si="7"/>
        <v>0.02</v>
      </c>
      <c r="G148" s="12"/>
      <c r="H148" s="12"/>
      <c r="L148" s="12"/>
      <c r="M148" s="12"/>
      <c r="N148" s="12"/>
      <c r="O148" s="12"/>
      <c r="V148" s="12"/>
    </row>
    <row r="149" spans="2:22" ht="15" customHeight="1" x14ac:dyDescent="0.25">
      <c r="B149" s="181" t="s">
        <v>4</v>
      </c>
      <c r="C149" s="181"/>
      <c r="D149" s="181"/>
      <c r="E149" s="133">
        <f>SUM(E111:E148)</f>
        <v>150</v>
      </c>
      <c r="F149" s="182">
        <f>SUM(F111:F148)</f>
        <v>1.0000000000000004</v>
      </c>
      <c r="G149" s="12"/>
      <c r="H149" s="12"/>
      <c r="L149" s="12"/>
      <c r="M149" s="12"/>
      <c r="N149" s="12"/>
      <c r="O149" s="12"/>
    </row>
    <row r="150" spans="2:22" x14ac:dyDescent="0.25">
      <c r="B150" s="183" t="s">
        <v>141</v>
      </c>
      <c r="C150" s="183"/>
      <c r="D150" s="183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2:22" x14ac:dyDescent="0.25">
      <c r="B151" s="12"/>
      <c r="C151" s="12"/>
      <c r="D151" s="12"/>
      <c r="E151" s="38"/>
      <c r="F151" s="38"/>
      <c r="G151" s="38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2:22" ht="15.75" x14ac:dyDescent="0.25">
      <c r="B152" s="184"/>
      <c r="C152" s="185"/>
      <c r="D152" s="185"/>
      <c r="E152" s="185"/>
      <c r="F152" s="185"/>
      <c r="G152" s="185"/>
      <c r="H152" s="185"/>
      <c r="I152" s="185"/>
      <c r="J152" s="185"/>
      <c r="K152" s="185"/>
      <c r="L152" s="12"/>
      <c r="M152" s="12"/>
      <c r="N152" s="12"/>
      <c r="O152" s="12"/>
      <c r="P152" s="12"/>
      <c r="Q152" s="12"/>
      <c r="R152" s="12"/>
    </row>
    <row r="153" spans="2:22" ht="15.75" x14ac:dyDescent="0.25"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2"/>
      <c r="M153" s="12"/>
      <c r="N153" s="12"/>
      <c r="O153" s="12"/>
      <c r="P153" s="12"/>
      <c r="Q153" s="12"/>
      <c r="R153" s="12"/>
    </row>
    <row r="154" spans="2:22" x14ac:dyDescent="0.25">
      <c r="B154" s="187"/>
      <c r="C154" s="187"/>
      <c r="D154" s="187"/>
      <c r="E154" s="187"/>
      <c r="F154" s="187"/>
      <c r="G154" s="187"/>
      <c r="H154" s="187"/>
      <c r="I154" s="187"/>
      <c r="J154" s="187"/>
      <c r="K154" s="187"/>
      <c r="L154" s="12"/>
      <c r="M154" s="12"/>
      <c r="N154" s="12"/>
      <c r="O154" s="12"/>
      <c r="P154" s="12"/>
      <c r="Q154" s="12"/>
      <c r="R154" s="12"/>
    </row>
    <row r="155" spans="2:22" ht="90" x14ac:dyDescent="0.25">
      <c r="B155" s="188" t="s">
        <v>142</v>
      </c>
      <c r="C155" s="189" t="s">
        <v>4</v>
      </c>
      <c r="D155" s="188" t="s">
        <v>143</v>
      </c>
      <c r="E155" s="188" t="s">
        <v>144</v>
      </c>
      <c r="F155" s="188" t="s">
        <v>145</v>
      </c>
      <c r="G155" s="188" t="s">
        <v>146</v>
      </c>
      <c r="H155" s="190" t="s">
        <v>147</v>
      </c>
      <c r="I155" s="188" t="s">
        <v>148</v>
      </c>
      <c r="J155" s="188" t="s">
        <v>149</v>
      </c>
      <c r="K155" s="188" t="s">
        <v>78</v>
      </c>
      <c r="L155" s="191" t="s">
        <v>150</v>
      </c>
      <c r="M155" s="12"/>
      <c r="N155" s="12"/>
      <c r="O155" s="12"/>
      <c r="P155" s="12"/>
      <c r="Q155" s="12"/>
      <c r="R155" s="12"/>
    </row>
    <row r="156" spans="2:22" ht="17.25" customHeight="1" x14ac:dyDescent="0.25">
      <c r="B156" s="192" t="s">
        <v>151</v>
      </c>
      <c r="C156" s="193">
        <f>SUM(D156:L156)</f>
        <v>0</v>
      </c>
      <c r="D156" s="194">
        <v>0</v>
      </c>
      <c r="E156" s="194">
        <v>0</v>
      </c>
      <c r="F156" s="194">
        <v>0</v>
      </c>
      <c r="G156" s="194">
        <v>0</v>
      </c>
      <c r="H156" s="194">
        <v>0</v>
      </c>
      <c r="I156" s="194">
        <v>0</v>
      </c>
      <c r="J156" s="194">
        <v>0</v>
      </c>
      <c r="K156" s="194">
        <v>0</v>
      </c>
      <c r="L156" s="194">
        <v>0</v>
      </c>
      <c r="M156" s="12"/>
      <c r="N156" s="12"/>
      <c r="O156" s="12"/>
      <c r="P156" s="12"/>
      <c r="Q156" s="12"/>
      <c r="R156" s="12"/>
    </row>
    <row r="157" spans="2:22" ht="16.5" x14ac:dyDescent="0.25">
      <c r="B157" s="192" t="s">
        <v>152</v>
      </c>
      <c r="C157" s="193">
        <f t="shared" ref="C157:C159" si="9">SUM(D157:L157)</f>
        <v>10</v>
      </c>
      <c r="D157" s="194">
        <v>0</v>
      </c>
      <c r="E157" s="194">
        <v>0</v>
      </c>
      <c r="F157" s="194">
        <v>0</v>
      </c>
      <c r="G157" s="194">
        <v>0</v>
      </c>
      <c r="H157" s="194">
        <v>0</v>
      </c>
      <c r="I157" s="194">
        <v>0</v>
      </c>
      <c r="J157" s="194">
        <v>9</v>
      </c>
      <c r="K157" s="194">
        <v>0</v>
      </c>
      <c r="L157" s="194">
        <v>1</v>
      </c>
      <c r="M157" s="12"/>
      <c r="N157" s="12"/>
      <c r="O157" s="12"/>
      <c r="P157" s="12"/>
      <c r="Q157" s="12"/>
      <c r="R157" s="12"/>
    </row>
    <row r="158" spans="2:22" ht="16.5" x14ac:dyDescent="0.25">
      <c r="B158" s="192" t="s">
        <v>153</v>
      </c>
      <c r="C158" s="193">
        <f t="shared" si="9"/>
        <v>132</v>
      </c>
      <c r="D158" s="194">
        <v>12</v>
      </c>
      <c r="E158" s="194">
        <v>0</v>
      </c>
      <c r="F158" s="194">
        <v>0</v>
      </c>
      <c r="G158" s="194">
        <v>0</v>
      </c>
      <c r="H158" s="194">
        <v>1</v>
      </c>
      <c r="I158" s="194">
        <v>1</v>
      </c>
      <c r="J158" s="194">
        <v>117</v>
      </c>
      <c r="K158" s="194">
        <v>0</v>
      </c>
      <c r="L158" s="194">
        <v>1</v>
      </c>
      <c r="M158" s="12"/>
      <c r="N158" s="12"/>
      <c r="O158" s="12"/>
      <c r="P158" s="12"/>
      <c r="Q158" s="12"/>
      <c r="R158" s="12"/>
    </row>
    <row r="159" spans="2:22" ht="17.25" thickBot="1" x14ac:dyDescent="0.3">
      <c r="B159" s="195" t="s">
        <v>154</v>
      </c>
      <c r="C159" s="196">
        <f t="shared" si="9"/>
        <v>7</v>
      </c>
      <c r="D159" s="197">
        <v>0</v>
      </c>
      <c r="E159" s="197">
        <v>0</v>
      </c>
      <c r="F159" s="197">
        <v>0</v>
      </c>
      <c r="G159" s="197">
        <v>0</v>
      </c>
      <c r="H159" s="197">
        <v>0</v>
      </c>
      <c r="I159" s="197">
        <v>0</v>
      </c>
      <c r="J159" s="197">
        <v>7</v>
      </c>
      <c r="K159" s="197">
        <v>0</v>
      </c>
      <c r="L159" s="197">
        <v>0</v>
      </c>
      <c r="M159" s="12"/>
      <c r="N159" s="12"/>
      <c r="O159" s="12"/>
      <c r="P159" s="12"/>
      <c r="Q159" s="12"/>
      <c r="R159" s="12"/>
    </row>
    <row r="160" spans="2:22" x14ac:dyDescent="0.25">
      <c r="B160" s="198" t="s">
        <v>4</v>
      </c>
      <c r="C160" s="199">
        <f>SUM(C156:C159)</f>
        <v>149</v>
      </c>
      <c r="D160" s="200">
        <f t="shared" ref="D160:L160" si="10">SUM(D156:D159)</f>
        <v>12</v>
      </c>
      <c r="E160" s="200">
        <f t="shared" si="10"/>
        <v>0</v>
      </c>
      <c r="F160" s="200">
        <f t="shared" si="10"/>
        <v>0</v>
      </c>
      <c r="G160" s="200">
        <f t="shared" si="10"/>
        <v>0</v>
      </c>
      <c r="H160" s="200">
        <f t="shared" si="10"/>
        <v>1</v>
      </c>
      <c r="I160" s="200">
        <f t="shared" si="10"/>
        <v>1</v>
      </c>
      <c r="J160" s="200">
        <f t="shared" si="10"/>
        <v>133</v>
      </c>
      <c r="K160" s="200">
        <f t="shared" si="10"/>
        <v>0</v>
      </c>
      <c r="L160" s="200">
        <f t="shared" si="10"/>
        <v>2</v>
      </c>
      <c r="M160" s="12"/>
      <c r="N160" s="12"/>
      <c r="O160" s="12"/>
      <c r="P160" s="12"/>
      <c r="Q160" s="12"/>
      <c r="R160" s="12"/>
    </row>
    <row r="161" spans="2:18" ht="15.75" thickBot="1" x14ac:dyDescent="0.3">
      <c r="B161" s="201" t="s">
        <v>50</v>
      </c>
      <c r="C161" s="202">
        <f>SUM(D161:L161)</f>
        <v>1</v>
      </c>
      <c r="D161" s="202">
        <f>D160/$C$160</f>
        <v>8.0536912751677847E-2</v>
      </c>
      <c r="E161" s="202">
        <f t="shared" ref="E161:L161" si="11">E160/$C$160</f>
        <v>0</v>
      </c>
      <c r="F161" s="202">
        <f t="shared" si="11"/>
        <v>0</v>
      </c>
      <c r="G161" s="202">
        <f t="shared" si="11"/>
        <v>0</v>
      </c>
      <c r="H161" s="202">
        <f t="shared" si="11"/>
        <v>6.7114093959731542E-3</v>
      </c>
      <c r="I161" s="202">
        <f t="shared" si="11"/>
        <v>6.7114093959731542E-3</v>
      </c>
      <c r="J161" s="202">
        <f t="shared" si="11"/>
        <v>0.89261744966442957</v>
      </c>
      <c r="K161" s="202">
        <f t="shared" si="11"/>
        <v>0</v>
      </c>
      <c r="L161" s="202">
        <f t="shared" si="11"/>
        <v>1.3422818791946308E-2</v>
      </c>
      <c r="M161" s="12"/>
      <c r="N161" s="12"/>
      <c r="O161" s="12"/>
      <c r="P161" s="12"/>
      <c r="Q161" s="12"/>
      <c r="R161" s="12"/>
    </row>
    <row r="162" spans="2:18" x14ac:dyDescent="0.25">
      <c r="B162" s="203"/>
      <c r="C162" s="203"/>
      <c r="D162" s="203"/>
      <c r="E162" s="203"/>
      <c r="F162" s="203"/>
      <c r="G162" s="203"/>
      <c r="H162" s="203"/>
      <c r="I162" s="203"/>
      <c r="J162" s="203"/>
      <c r="K162" s="203"/>
      <c r="L162" s="12"/>
      <c r="M162" s="12"/>
      <c r="N162" s="12"/>
      <c r="O162" s="12"/>
      <c r="P162" s="12"/>
      <c r="Q162" s="12"/>
      <c r="R162" s="12"/>
    </row>
    <row r="163" spans="2:18" x14ac:dyDescent="0.25">
      <c r="B163" s="204"/>
      <c r="C163" s="204"/>
      <c r="D163" s="204"/>
      <c r="E163" s="204"/>
      <c r="F163" s="204"/>
      <c r="G163" s="204"/>
      <c r="H163" s="204"/>
      <c r="I163" s="204"/>
      <c r="J163" s="204"/>
      <c r="K163" s="204"/>
      <c r="L163" s="12"/>
      <c r="M163" s="12"/>
      <c r="N163" s="12"/>
      <c r="O163" s="12"/>
      <c r="P163" s="12"/>
      <c r="Q163" s="12"/>
      <c r="R163" s="12"/>
    </row>
    <row r="164" spans="2:18" ht="16.5" x14ac:dyDescent="0.25">
      <c r="B164" s="205"/>
      <c r="C164" s="206"/>
      <c r="D164" s="207"/>
      <c r="E164" s="207"/>
      <c r="F164" s="208"/>
      <c r="G164" s="209"/>
      <c r="H164" s="206"/>
      <c r="I164" s="206"/>
      <c r="J164" s="207"/>
      <c r="K164" s="207"/>
      <c r="L164" s="12"/>
      <c r="M164" s="12"/>
      <c r="N164" s="12"/>
      <c r="O164" s="12"/>
      <c r="P164" s="12"/>
      <c r="Q164" s="12"/>
      <c r="R164" s="12"/>
    </row>
    <row r="165" spans="2:18" ht="16.5" x14ac:dyDescent="0.25">
      <c r="B165" s="205"/>
      <c r="C165" s="206"/>
      <c r="D165" s="207"/>
      <c r="E165" s="207"/>
      <c r="F165" s="208"/>
      <c r="G165" s="209"/>
      <c r="H165" s="206"/>
      <c r="I165" s="206"/>
      <c r="J165" s="207"/>
      <c r="K165" s="207"/>
      <c r="L165" s="12"/>
      <c r="M165" s="12"/>
      <c r="N165" s="12"/>
      <c r="O165" s="12"/>
      <c r="P165" s="12"/>
      <c r="Q165" s="12"/>
      <c r="R165" s="12"/>
    </row>
    <row r="166" spans="2:18" ht="15.75" x14ac:dyDescent="0.25">
      <c r="B166" s="210"/>
      <c r="C166" s="185"/>
      <c r="D166" s="185"/>
      <c r="E166" s="185"/>
      <c r="F166" s="185"/>
      <c r="G166" s="185"/>
      <c r="H166" s="185"/>
      <c r="I166" s="185"/>
      <c r="J166" s="185"/>
      <c r="K166" s="185"/>
      <c r="L166" s="185"/>
      <c r="N166" s="210"/>
      <c r="O166" s="185"/>
      <c r="P166" s="185"/>
      <c r="Q166" s="185"/>
      <c r="R166" s="211"/>
    </row>
    <row r="167" spans="2:18" ht="15.75" x14ac:dyDescent="0.25">
      <c r="B167" s="186"/>
      <c r="C167" s="186"/>
      <c r="D167" s="186"/>
      <c r="E167" s="186"/>
      <c r="F167" s="186"/>
      <c r="G167" s="186"/>
      <c r="H167" s="186"/>
      <c r="I167" s="186"/>
      <c r="J167" s="186"/>
      <c r="K167" s="186"/>
      <c r="L167" s="212"/>
    </row>
    <row r="168" spans="2:18" x14ac:dyDescent="0.25"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213"/>
      <c r="R168"/>
    </row>
    <row r="169" spans="2:18" ht="90" x14ac:dyDescent="0.25">
      <c r="B169" s="188" t="s">
        <v>142</v>
      </c>
      <c r="C169" s="189" t="s">
        <v>4</v>
      </c>
      <c r="D169" s="188" t="s">
        <v>143</v>
      </c>
      <c r="E169" s="188" t="s">
        <v>144</v>
      </c>
      <c r="F169" s="188" t="s">
        <v>155</v>
      </c>
      <c r="G169" s="188" t="s">
        <v>156</v>
      </c>
      <c r="H169" s="190" t="s">
        <v>157</v>
      </c>
      <c r="I169" s="188" t="s">
        <v>158</v>
      </c>
      <c r="J169" s="188" t="s">
        <v>159</v>
      </c>
      <c r="K169" s="191" t="s">
        <v>160</v>
      </c>
      <c r="L169" s="188" t="s">
        <v>161</v>
      </c>
      <c r="M169" s="188" t="s">
        <v>162</v>
      </c>
      <c r="N169" s="188" t="s">
        <v>163</v>
      </c>
      <c r="O169" s="188" t="s">
        <v>164</v>
      </c>
      <c r="P169" s="188" t="s">
        <v>165</v>
      </c>
      <c r="Q169" s="188" t="s">
        <v>166</v>
      </c>
      <c r="R169" s="188" t="s">
        <v>167</v>
      </c>
    </row>
    <row r="170" spans="2:18" ht="16.5" x14ac:dyDescent="0.25">
      <c r="B170" s="192" t="s">
        <v>151</v>
      </c>
      <c r="C170" s="193">
        <f>SUM(D170:R170)</f>
        <v>0</v>
      </c>
      <c r="D170" s="194">
        <v>0</v>
      </c>
      <c r="E170" s="194">
        <v>0</v>
      </c>
      <c r="F170" s="194">
        <v>0</v>
      </c>
      <c r="G170" s="194">
        <v>0</v>
      </c>
      <c r="H170" s="194">
        <v>0</v>
      </c>
      <c r="I170" s="194">
        <v>0</v>
      </c>
      <c r="J170" s="194">
        <v>0</v>
      </c>
      <c r="K170" s="194">
        <v>0</v>
      </c>
      <c r="L170" s="194">
        <v>0</v>
      </c>
      <c r="M170" s="194">
        <v>0</v>
      </c>
      <c r="N170" s="194">
        <v>0</v>
      </c>
      <c r="O170" s="194">
        <v>0</v>
      </c>
      <c r="P170" s="194">
        <v>0</v>
      </c>
      <c r="Q170" s="194">
        <v>0</v>
      </c>
      <c r="R170" s="194">
        <v>0</v>
      </c>
    </row>
    <row r="171" spans="2:18" ht="16.5" x14ac:dyDescent="0.25">
      <c r="B171" s="192" t="s">
        <v>152</v>
      </c>
      <c r="C171" s="193">
        <f t="shared" ref="C171:C173" si="12">SUM(D171:R171)</f>
        <v>10</v>
      </c>
      <c r="D171" s="194">
        <v>0</v>
      </c>
      <c r="E171" s="194">
        <v>0</v>
      </c>
      <c r="F171" s="194">
        <v>0</v>
      </c>
      <c r="G171" s="194">
        <v>0</v>
      </c>
      <c r="H171" s="194">
        <v>0</v>
      </c>
      <c r="I171" s="194">
        <v>0</v>
      </c>
      <c r="J171" s="194">
        <v>0</v>
      </c>
      <c r="K171" s="194">
        <v>0</v>
      </c>
      <c r="L171" s="194">
        <v>0</v>
      </c>
      <c r="M171" s="194">
        <v>10</v>
      </c>
      <c r="N171" s="194">
        <v>0</v>
      </c>
      <c r="O171" s="194">
        <v>0</v>
      </c>
      <c r="P171" s="194">
        <v>0</v>
      </c>
      <c r="Q171" s="194">
        <v>0</v>
      </c>
      <c r="R171" s="194">
        <v>0</v>
      </c>
    </row>
    <row r="172" spans="2:18" ht="16.5" x14ac:dyDescent="0.25">
      <c r="B172" s="192" t="s">
        <v>153</v>
      </c>
      <c r="C172" s="193">
        <f t="shared" si="12"/>
        <v>133</v>
      </c>
      <c r="D172" s="194">
        <v>14</v>
      </c>
      <c r="E172" s="194">
        <v>0</v>
      </c>
      <c r="F172" s="194">
        <v>0</v>
      </c>
      <c r="G172" s="194">
        <v>0</v>
      </c>
      <c r="H172" s="194">
        <v>0</v>
      </c>
      <c r="I172" s="194">
        <v>0</v>
      </c>
      <c r="J172" s="194">
        <v>0</v>
      </c>
      <c r="K172" s="194">
        <v>0</v>
      </c>
      <c r="L172" s="194">
        <v>0</v>
      </c>
      <c r="M172" s="194">
        <v>119</v>
      </c>
      <c r="N172" s="194">
        <v>0</v>
      </c>
      <c r="O172" s="194">
        <v>0</v>
      </c>
      <c r="P172" s="194">
        <v>0</v>
      </c>
      <c r="Q172" s="194">
        <v>0</v>
      </c>
      <c r="R172" s="194">
        <v>0</v>
      </c>
    </row>
    <row r="173" spans="2:18" ht="17.25" thickBot="1" x14ac:dyDescent="0.3">
      <c r="B173" s="195" t="s">
        <v>154</v>
      </c>
      <c r="C173" s="214">
        <f t="shared" si="12"/>
        <v>7</v>
      </c>
      <c r="D173" s="197">
        <v>1</v>
      </c>
      <c r="E173" s="197">
        <v>0</v>
      </c>
      <c r="F173" s="197">
        <v>0</v>
      </c>
      <c r="G173" s="197">
        <v>0</v>
      </c>
      <c r="H173" s="197">
        <v>0</v>
      </c>
      <c r="I173" s="197">
        <v>0</v>
      </c>
      <c r="J173" s="197">
        <v>0</v>
      </c>
      <c r="K173" s="197">
        <v>0</v>
      </c>
      <c r="L173" s="197">
        <v>0</v>
      </c>
      <c r="M173" s="197">
        <v>6</v>
      </c>
      <c r="N173" s="197">
        <v>0</v>
      </c>
      <c r="O173" s="197">
        <v>0</v>
      </c>
      <c r="P173" s="197">
        <v>0</v>
      </c>
      <c r="Q173" s="197">
        <v>0</v>
      </c>
      <c r="R173" s="197">
        <v>0</v>
      </c>
    </row>
    <row r="174" spans="2:18" x14ac:dyDescent="0.25">
      <c r="B174" s="198" t="s">
        <v>4</v>
      </c>
      <c r="C174" s="199">
        <f t="shared" ref="C174:R174" si="13">SUM(C170:C173)</f>
        <v>150</v>
      </c>
      <c r="D174" s="199">
        <f t="shared" si="13"/>
        <v>15</v>
      </c>
      <c r="E174" s="199">
        <f t="shared" si="13"/>
        <v>0</v>
      </c>
      <c r="F174" s="199">
        <f t="shared" si="13"/>
        <v>0</v>
      </c>
      <c r="G174" s="199">
        <f t="shared" si="13"/>
        <v>0</v>
      </c>
      <c r="H174" s="199">
        <f t="shared" si="13"/>
        <v>0</v>
      </c>
      <c r="I174" s="199">
        <f t="shared" si="13"/>
        <v>0</v>
      </c>
      <c r="J174" s="199">
        <f t="shared" si="13"/>
        <v>0</v>
      </c>
      <c r="K174" s="199">
        <f t="shared" si="13"/>
        <v>0</v>
      </c>
      <c r="L174" s="199">
        <f t="shared" si="13"/>
        <v>0</v>
      </c>
      <c r="M174" s="199">
        <f t="shared" si="13"/>
        <v>135</v>
      </c>
      <c r="N174" s="199">
        <f t="shared" si="13"/>
        <v>0</v>
      </c>
      <c r="O174" s="199">
        <f t="shared" si="13"/>
        <v>0</v>
      </c>
      <c r="P174" s="199">
        <f t="shared" si="13"/>
        <v>0</v>
      </c>
      <c r="Q174" s="199">
        <f t="shared" si="13"/>
        <v>0</v>
      </c>
      <c r="R174" s="199">
        <f t="shared" si="13"/>
        <v>0</v>
      </c>
    </row>
    <row r="175" spans="2:18" ht="15.75" thickBot="1" x14ac:dyDescent="0.3">
      <c r="B175" s="201" t="s">
        <v>50</v>
      </c>
      <c r="C175" s="202">
        <f>SUM(D175:Q175)</f>
        <v>1</v>
      </c>
      <c r="D175" s="202">
        <f>D174/$C$174</f>
        <v>0.1</v>
      </c>
      <c r="E175" s="202">
        <f t="shared" ref="E175:R175" si="14">E174/$C$174</f>
        <v>0</v>
      </c>
      <c r="F175" s="202">
        <f t="shared" si="14"/>
        <v>0</v>
      </c>
      <c r="G175" s="202">
        <f t="shared" si="14"/>
        <v>0</v>
      </c>
      <c r="H175" s="202">
        <f t="shared" si="14"/>
        <v>0</v>
      </c>
      <c r="I175" s="202">
        <f t="shared" si="14"/>
        <v>0</v>
      </c>
      <c r="J175" s="202">
        <f t="shared" si="14"/>
        <v>0</v>
      </c>
      <c r="K175" s="202">
        <f t="shared" si="14"/>
        <v>0</v>
      </c>
      <c r="L175" s="202">
        <f t="shared" si="14"/>
        <v>0</v>
      </c>
      <c r="M175" s="202">
        <f t="shared" si="14"/>
        <v>0.9</v>
      </c>
      <c r="N175" s="202">
        <f t="shared" si="14"/>
        <v>0</v>
      </c>
      <c r="O175" s="202">
        <f t="shared" si="14"/>
        <v>0</v>
      </c>
      <c r="P175" s="202">
        <f t="shared" si="14"/>
        <v>0</v>
      </c>
      <c r="Q175" s="202">
        <f t="shared" si="14"/>
        <v>0</v>
      </c>
      <c r="R175" s="202">
        <f t="shared" si="14"/>
        <v>0</v>
      </c>
    </row>
    <row r="176" spans="2:18" x14ac:dyDescent="0.25">
      <c r="B176" s="203"/>
      <c r="C176" s="203"/>
      <c r="D176" s="203"/>
      <c r="E176" s="203"/>
      <c r="F176" s="203"/>
      <c r="G176" s="203"/>
      <c r="H176" s="203"/>
      <c r="I176" s="203"/>
      <c r="J176" s="203"/>
      <c r="K176" s="203"/>
      <c r="L176" s="215"/>
    </row>
    <row r="177" spans="2:19" ht="24.75" customHeight="1" x14ac:dyDescent="0.25">
      <c r="B177" s="204"/>
      <c r="C177" s="204"/>
      <c r="D177" s="204"/>
      <c r="E177" s="204"/>
      <c r="F177" s="204"/>
      <c r="G177" s="204"/>
      <c r="H177" s="204"/>
      <c r="I177" s="204"/>
      <c r="J177" s="204"/>
      <c r="K177" s="204"/>
      <c r="L177" s="215"/>
    </row>
    <row r="178" spans="2:19" x14ac:dyDescent="0.25">
      <c r="B178" s="12"/>
      <c r="C178" s="12"/>
      <c r="D178" s="12"/>
      <c r="E178" s="38"/>
      <c r="F178" s="38"/>
      <c r="G178" s="38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2:19" x14ac:dyDescent="0.25">
      <c r="B179" s="12"/>
      <c r="C179" s="12"/>
      <c r="D179" s="12"/>
      <c r="E179" s="38"/>
      <c r="F179" s="38"/>
      <c r="G179" s="38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2:19" x14ac:dyDescent="0.25">
      <c r="B180" s="12"/>
      <c r="C180" s="12"/>
      <c r="D180" s="12"/>
      <c r="E180" s="38"/>
      <c r="F180" s="38"/>
      <c r="G180" s="38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2:19" ht="16.5" customHeight="1" x14ac:dyDescent="0.25">
      <c r="B181" s="216"/>
      <c r="C181" s="216"/>
      <c r="D181" s="216"/>
      <c r="E181" s="90"/>
      <c r="F181" s="90"/>
      <c r="G181" s="90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</row>
    <row r="182" spans="2:19" ht="44.25" customHeight="1" x14ac:dyDescent="0.2">
      <c r="B182" s="100"/>
      <c r="C182" s="100"/>
      <c r="D182" s="100"/>
      <c r="E182" s="100"/>
      <c r="F182" s="59"/>
      <c r="G182" s="217"/>
      <c r="H182" s="58"/>
      <c r="I182" s="38"/>
      <c r="J182" s="12"/>
      <c r="K182" s="100"/>
      <c r="L182" s="100"/>
      <c r="M182" s="100"/>
      <c r="N182" s="50"/>
      <c r="O182" s="50"/>
      <c r="P182" s="12"/>
      <c r="Q182" s="12"/>
      <c r="R182" s="12"/>
      <c r="S182" s="12"/>
    </row>
    <row r="183" spans="2:19" ht="8.25" customHeight="1" x14ac:dyDescent="0.2">
      <c r="B183" s="100"/>
      <c r="C183" s="100"/>
      <c r="D183" s="100"/>
      <c r="E183" s="100"/>
      <c r="F183" s="59"/>
      <c r="G183" s="58"/>
      <c r="H183" s="58"/>
      <c r="I183" s="38"/>
      <c r="J183" s="12"/>
      <c r="K183" s="100"/>
      <c r="L183" s="100"/>
      <c r="M183" s="100"/>
      <c r="N183" s="50"/>
      <c r="O183" s="50"/>
      <c r="P183" s="12"/>
      <c r="Q183" s="12"/>
      <c r="R183" s="12"/>
      <c r="S183" s="12"/>
    </row>
    <row r="184" spans="2:19" ht="19.5" customHeight="1" x14ac:dyDescent="0.2">
      <c r="B184" s="13" t="s">
        <v>80</v>
      </c>
      <c r="C184" s="13"/>
      <c r="D184" s="66" t="s">
        <v>4</v>
      </c>
      <c r="E184" s="67" t="s">
        <v>50</v>
      </c>
      <c r="F184" s="59"/>
      <c r="G184" s="58"/>
      <c r="H184" s="58"/>
      <c r="I184" s="218"/>
      <c r="J184" s="219"/>
      <c r="K184" s="13" t="s">
        <v>168</v>
      </c>
      <c r="L184" s="13"/>
      <c r="M184" s="66" t="s">
        <v>4</v>
      </c>
      <c r="N184" s="67" t="s">
        <v>50</v>
      </c>
      <c r="O184" s="38"/>
      <c r="P184" s="12"/>
      <c r="Q184" s="12"/>
      <c r="R184" s="12"/>
      <c r="S184" s="12"/>
    </row>
    <row r="185" spans="2:19" ht="19.5" customHeight="1" x14ac:dyDescent="0.25">
      <c r="B185" s="220" t="s">
        <v>169</v>
      </c>
      <c r="C185" s="220"/>
      <c r="D185" s="110">
        <v>0</v>
      </c>
      <c r="E185" s="111">
        <f>D185/$D$190</f>
        <v>0</v>
      </c>
      <c r="F185" s="59"/>
      <c r="G185"/>
      <c r="H185" s="221"/>
      <c r="J185" s="219"/>
      <c r="K185" s="220" t="s">
        <v>170</v>
      </c>
      <c r="L185" s="220"/>
      <c r="M185" s="110">
        <v>76</v>
      </c>
      <c r="N185" s="111">
        <f>M185/$M$189</f>
        <v>0.50666666666666671</v>
      </c>
      <c r="O185" s="38"/>
      <c r="P185" s="12"/>
      <c r="Q185" s="12"/>
      <c r="R185" s="12"/>
      <c r="S185" s="12"/>
    </row>
    <row r="186" spans="2:19" ht="19.5" customHeight="1" x14ac:dyDescent="0.25">
      <c r="B186" s="220" t="s">
        <v>90</v>
      </c>
      <c r="C186" s="220"/>
      <c r="D186" s="110">
        <v>58</v>
      </c>
      <c r="E186" s="111">
        <f>D186/$D$190</f>
        <v>0.38666666666666666</v>
      </c>
      <c r="F186" s="222"/>
      <c r="G186"/>
      <c r="H186" s="223"/>
      <c r="J186" s="219"/>
      <c r="K186" s="220" t="s">
        <v>171</v>
      </c>
      <c r="L186" s="220"/>
      <c r="M186" s="110">
        <v>64</v>
      </c>
      <c r="N186" s="111">
        <f t="shared" ref="N186:N188" si="15">M186/$M$189</f>
        <v>0.42666666666666669</v>
      </c>
      <c r="O186" s="38"/>
      <c r="P186" s="12"/>
      <c r="Q186" s="12"/>
      <c r="R186" s="12"/>
      <c r="S186" s="12"/>
    </row>
    <row r="187" spans="2:19" ht="19.5" customHeight="1" x14ac:dyDescent="0.25">
      <c r="B187" s="220" t="s">
        <v>91</v>
      </c>
      <c r="C187" s="220"/>
      <c r="D187" s="110">
        <v>83</v>
      </c>
      <c r="E187" s="111">
        <f>D187/$D$190</f>
        <v>0.55333333333333334</v>
      </c>
      <c r="F187" s="222"/>
      <c r="G187"/>
      <c r="H187"/>
      <c r="I187" s="224"/>
      <c r="J187" s="219"/>
      <c r="K187" s="220" t="s">
        <v>172</v>
      </c>
      <c r="L187" s="220"/>
      <c r="M187" s="110">
        <v>6</v>
      </c>
      <c r="N187" s="111">
        <f t="shared" si="15"/>
        <v>0.04</v>
      </c>
      <c r="O187" s="38"/>
      <c r="P187" s="12"/>
      <c r="Q187" s="12"/>
      <c r="R187" s="12"/>
      <c r="S187" s="12"/>
    </row>
    <row r="188" spans="2:19" ht="19.5" customHeight="1" thickBot="1" x14ac:dyDescent="0.3">
      <c r="B188" s="220" t="s">
        <v>94</v>
      </c>
      <c r="C188" s="220"/>
      <c r="D188" s="110">
        <v>8</v>
      </c>
      <c r="E188" s="111">
        <f>D188/$D$190</f>
        <v>5.3333333333333337E-2</v>
      </c>
      <c r="F188" s="222"/>
      <c r="G188" s="58"/>
      <c r="H188" s="58"/>
      <c r="I188" s="225"/>
      <c r="J188" s="219"/>
      <c r="K188" s="226" t="s">
        <v>173</v>
      </c>
      <c r="L188" s="226"/>
      <c r="M188" s="83">
        <v>4</v>
      </c>
      <c r="N188" s="111">
        <f t="shared" si="15"/>
        <v>2.6666666666666668E-2</v>
      </c>
      <c r="O188" s="38"/>
      <c r="P188" s="12"/>
      <c r="Q188" s="12"/>
      <c r="R188" s="12"/>
      <c r="S188" s="12"/>
    </row>
    <row r="189" spans="2:19" ht="19.5" customHeight="1" thickBot="1" x14ac:dyDescent="0.25">
      <c r="B189" s="220" t="s">
        <v>174</v>
      </c>
      <c r="D189" s="83">
        <v>1</v>
      </c>
      <c r="E189" s="111">
        <f>D189/$D$190</f>
        <v>6.6666666666666671E-3</v>
      </c>
      <c r="F189" s="59"/>
      <c r="G189" s="58"/>
      <c r="H189" s="58"/>
      <c r="I189" s="218"/>
      <c r="J189" s="219"/>
      <c r="K189" s="94" t="s">
        <v>4</v>
      </c>
      <c r="L189" s="94"/>
      <c r="M189" s="86">
        <f>SUM(M185:M188)</f>
        <v>150</v>
      </c>
      <c r="N189" s="87">
        <f>SUM(N185:N188)</f>
        <v>1</v>
      </c>
      <c r="O189" s="38"/>
      <c r="P189" s="12"/>
      <c r="Q189" s="12"/>
      <c r="R189" s="12"/>
      <c r="S189" s="12"/>
    </row>
    <row r="190" spans="2:19" s="128" customFormat="1" ht="16.5" x14ac:dyDescent="0.2">
      <c r="B190" s="94" t="s">
        <v>4</v>
      </c>
      <c r="C190" s="94"/>
      <c r="D190" s="86">
        <f>SUM(D185:D189)</f>
        <v>150</v>
      </c>
      <c r="E190" s="87">
        <f>SUM(E185:E189)</f>
        <v>1</v>
      </c>
      <c r="F190" s="227"/>
      <c r="G190" s="228"/>
      <c r="H190" s="228"/>
      <c r="I190" s="229"/>
      <c r="J190" s="230"/>
      <c r="K190" s="231"/>
      <c r="L190" s="231"/>
      <c r="M190" s="232"/>
      <c r="N190" s="233"/>
      <c r="O190" s="137"/>
      <c r="P190" s="52"/>
      <c r="Q190" s="52"/>
      <c r="R190" s="52"/>
      <c r="S190" s="52"/>
    </row>
    <row r="191" spans="2:19" s="128" customFormat="1" ht="16.5" x14ac:dyDescent="0.2">
      <c r="B191" s="231"/>
      <c r="C191" s="231"/>
      <c r="D191" s="232"/>
      <c r="E191" s="233"/>
      <c r="F191" s="227"/>
      <c r="G191" s="228"/>
      <c r="H191" s="228"/>
      <c r="I191" s="229"/>
      <c r="J191" s="230"/>
      <c r="K191" s="231"/>
      <c r="L191" s="231"/>
      <c r="M191" s="232"/>
      <c r="N191" s="233"/>
      <c r="O191" s="137"/>
      <c r="P191" s="52"/>
      <c r="Q191" s="52"/>
      <c r="R191" s="52"/>
      <c r="S191" s="52"/>
    </row>
    <row r="192" spans="2:19" x14ac:dyDescent="0.2">
      <c r="B192" s="38"/>
      <c r="C192" s="38"/>
      <c r="D192" s="38"/>
      <c r="E192" s="38"/>
      <c r="F192" s="59"/>
      <c r="G192" s="58"/>
      <c r="H192" s="58"/>
      <c r="I192" s="12"/>
      <c r="J192" s="12"/>
      <c r="K192" s="12"/>
      <c r="L192" s="12"/>
      <c r="M192" s="38"/>
      <c r="N192" s="12"/>
      <c r="O192" s="12"/>
      <c r="P192" s="12"/>
      <c r="Q192" s="12"/>
      <c r="R192" s="12"/>
    </row>
    <row r="193" spans="2:18" x14ac:dyDescent="0.25">
      <c r="B193" s="38"/>
      <c r="C193" s="38"/>
      <c r="D193" s="38"/>
      <c r="E193" s="38"/>
      <c r="F193" s="38"/>
      <c r="G193" s="38"/>
      <c r="H193" s="12"/>
      <c r="I193" s="12"/>
      <c r="J193" s="12"/>
      <c r="K193" s="12"/>
      <c r="L193" s="12"/>
      <c r="M193" s="38"/>
      <c r="N193" s="12"/>
      <c r="O193" s="12"/>
      <c r="P193" s="12"/>
      <c r="Q193" s="12"/>
      <c r="R193" s="12"/>
    </row>
    <row r="194" spans="2:18" ht="24.75" customHeight="1" x14ac:dyDescent="0.25">
      <c r="I194"/>
      <c r="J194"/>
      <c r="K194"/>
      <c r="L194"/>
      <c r="M194"/>
    </row>
    <row r="195" spans="2:18" ht="19.5" customHeight="1" x14ac:dyDescent="0.25">
      <c r="B195" s="13" t="s">
        <v>175</v>
      </c>
      <c r="C195" s="13"/>
      <c r="D195" s="66" t="s">
        <v>4</v>
      </c>
      <c r="E195" s="67" t="s">
        <v>50</v>
      </c>
      <c r="I195"/>
      <c r="J195"/>
      <c r="K195"/>
      <c r="L195"/>
      <c r="M195"/>
    </row>
    <row r="196" spans="2:18" ht="19.5" customHeight="1" x14ac:dyDescent="0.25">
      <c r="B196" s="220" t="s">
        <v>176</v>
      </c>
      <c r="C196" s="220"/>
      <c r="D196" s="234">
        <v>31</v>
      </c>
      <c r="E196" s="111">
        <f>D196/$D$199</f>
        <v>0.20666666666666667</v>
      </c>
      <c r="I196"/>
      <c r="J196"/>
      <c r="K196"/>
      <c r="L196"/>
      <c r="M196"/>
    </row>
    <row r="197" spans="2:18" ht="19.5" customHeight="1" x14ac:dyDescent="0.25">
      <c r="B197" s="220" t="s">
        <v>177</v>
      </c>
      <c r="C197" s="220"/>
      <c r="D197" s="234">
        <v>116</v>
      </c>
      <c r="E197" s="111">
        <f>D197/$D$199</f>
        <v>0.77333333333333332</v>
      </c>
      <c r="I197"/>
      <c r="J197"/>
      <c r="K197"/>
      <c r="L197"/>
      <c r="M197"/>
    </row>
    <row r="198" spans="2:18" ht="19.5" customHeight="1" thickBot="1" x14ac:dyDescent="0.3">
      <c r="B198" s="235" t="s">
        <v>178</v>
      </c>
      <c r="C198" s="235"/>
      <c r="D198" s="236">
        <v>3</v>
      </c>
      <c r="E198" s="237">
        <f>+D198/D199</f>
        <v>0.02</v>
      </c>
      <c r="I198"/>
      <c r="J198"/>
      <c r="K198"/>
      <c r="L198"/>
      <c r="M198"/>
    </row>
    <row r="199" spans="2:18" ht="19.5" customHeight="1" x14ac:dyDescent="0.25">
      <c r="B199" s="141" t="s">
        <v>4</v>
      </c>
      <c r="C199" s="141"/>
      <c r="D199" s="238">
        <f>SUM(D196:D198)</f>
        <v>150</v>
      </c>
      <c r="E199" s="239">
        <f>SUM(E196:E198)</f>
        <v>1</v>
      </c>
      <c r="I199"/>
      <c r="J199"/>
      <c r="K199"/>
      <c r="L199"/>
      <c r="M199"/>
    </row>
    <row r="200" spans="2:18" x14ac:dyDescent="0.25">
      <c r="I200"/>
      <c r="J200"/>
      <c r="K200"/>
      <c r="L200"/>
      <c r="M200"/>
    </row>
    <row r="201" spans="2:18" x14ac:dyDescent="0.25">
      <c r="H201" s="240"/>
      <c r="I201" s="240"/>
      <c r="J201"/>
      <c r="K201"/>
      <c r="L201"/>
      <c r="M201"/>
    </row>
    <row r="205" spans="2:18" x14ac:dyDescent="0.25">
      <c r="B205" s="38"/>
      <c r="C205" s="100"/>
      <c r="D205" s="100"/>
      <c r="E205" s="100"/>
      <c r="F205" s="100"/>
      <c r="G205" s="143"/>
      <c r="H205" s="12"/>
      <c r="I205" s="241"/>
      <c r="J205" s="241"/>
      <c r="K205" s="241"/>
    </row>
    <row r="206" spans="2:18" x14ac:dyDescent="0.25">
      <c r="B206" s="38"/>
      <c r="C206" s="100"/>
      <c r="D206" s="100"/>
      <c r="E206" s="100"/>
      <c r="F206" s="100"/>
      <c r="G206" s="143"/>
      <c r="H206" s="12"/>
      <c r="I206" s="241"/>
      <c r="J206" s="241"/>
      <c r="K206" s="241"/>
    </row>
    <row r="207" spans="2:18" x14ac:dyDescent="0.25">
      <c r="B207" s="38"/>
      <c r="G207" s="143"/>
      <c r="H207" s="90"/>
      <c r="I207" s="90"/>
      <c r="J207" s="90"/>
      <c r="K207" s="12"/>
    </row>
    <row r="208" spans="2:18" ht="12" customHeight="1" x14ac:dyDescent="0.25">
      <c r="B208" s="38"/>
      <c r="G208" s="90"/>
      <c r="H208" s="242"/>
      <c r="I208" s="38"/>
      <c r="J208" s="38"/>
      <c r="K208" s="90"/>
    </row>
    <row r="209" spans="2:11" ht="34.5" customHeight="1" x14ac:dyDescent="0.25">
      <c r="B209" s="243" t="s">
        <v>3</v>
      </c>
      <c r="C209" s="243"/>
      <c r="D209" s="244">
        <v>2023</v>
      </c>
      <c r="E209" s="244">
        <v>2024</v>
      </c>
      <c r="F209" s="16" t="s">
        <v>179</v>
      </c>
      <c r="J209" s="38"/>
      <c r="K209" s="90"/>
    </row>
    <row r="210" spans="2:11" ht="27" customHeight="1" x14ac:dyDescent="0.25">
      <c r="B210" s="245" t="s">
        <v>7</v>
      </c>
      <c r="C210" s="245"/>
      <c r="D210" s="246">
        <v>23</v>
      </c>
      <c r="E210" s="246">
        <v>19</v>
      </c>
      <c r="F210" s="247">
        <f t="shared" ref="F210:F219" si="16">E210/D210-1</f>
        <v>-0.17391304347826086</v>
      </c>
      <c r="J210" s="38"/>
      <c r="K210" s="90"/>
    </row>
    <row r="211" spans="2:11" ht="27" customHeight="1" x14ac:dyDescent="0.25">
      <c r="B211" s="245" t="s">
        <v>9</v>
      </c>
      <c r="C211" s="245"/>
      <c r="D211" s="246">
        <v>20</v>
      </c>
      <c r="E211" s="248">
        <v>20</v>
      </c>
      <c r="F211" s="247">
        <f t="shared" si="16"/>
        <v>0</v>
      </c>
      <c r="J211" s="38"/>
      <c r="K211" s="90"/>
    </row>
    <row r="212" spans="2:11" ht="27" customHeight="1" x14ac:dyDescent="0.25">
      <c r="B212" s="245" t="s">
        <v>10</v>
      </c>
      <c r="C212" s="245"/>
      <c r="D212" s="246">
        <v>22</v>
      </c>
      <c r="E212" s="248">
        <v>16</v>
      </c>
      <c r="F212" s="247">
        <f t="shared" si="16"/>
        <v>-0.27272727272727271</v>
      </c>
      <c r="J212" s="38"/>
      <c r="K212" s="90"/>
    </row>
    <row r="213" spans="2:11" ht="27" customHeight="1" x14ac:dyDescent="0.25">
      <c r="B213" s="245" t="s">
        <v>11</v>
      </c>
      <c r="C213" s="245"/>
      <c r="D213" s="246">
        <v>30</v>
      </c>
      <c r="E213" s="248">
        <v>22</v>
      </c>
      <c r="F213" s="247">
        <f t="shared" si="16"/>
        <v>-0.26666666666666672</v>
      </c>
      <c r="J213" s="38"/>
      <c r="K213" s="90"/>
    </row>
    <row r="214" spans="2:11" ht="27" customHeight="1" x14ac:dyDescent="0.25">
      <c r="B214" s="245" t="s">
        <v>12</v>
      </c>
      <c r="C214" s="245"/>
      <c r="D214" s="246">
        <v>19</v>
      </c>
      <c r="E214" s="248">
        <v>12</v>
      </c>
      <c r="F214" s="247">
        <f t="shared" si="16"/>
        <v>-0.36842105263157898</v>
      </c>
      <c r="J214" s="38"/>
      <c r="K214" s="90"/>
    </row>
    <row r="215" spans="2:11" ht="27" customHeight="1" x14ac:dyDescent="0.25">
      <c r="B215" s="245" t="s">
        <v>13</v>
      </c>
      <c r="C215" s="245"/>
      <c r="D215" s="246">
        <v>19</v>
      </c>
      <c r="E215" s="248">
        <v>22</v>
      </c>
      <c r="F215" s="247">
        <f t="shared" si="16"/>
        <v>0.15789473684210531</v>
      </c>
      <c r="J215" s="38"/>
      <c r="K215" s="90"/>
    </row>
    <row r="216" spans="2:11" ht="27" customHeight="1" x14ac:dyDescent="0.25">
      <c r="B216" s="245" t="s">
        <v>14</v>
      </c>
      <c r="C216" s="245"/>
      <c r="D216" s="246">
        <v>23</v>
      </c>
      <c r="E216" s="248">
        <v>26</v>
      </c>
      <c r="F216" s="247">
        <f t="shared" si="16"/>
        <v>0.13043478260869557</v>
      </c>
      <c r="J216" s="38"/>
      <c r="K216" s="90"/>
    </row>
    <row r="217" spans="2:11" ht="27" customHeight="1" thickBot="1" x14ac:dyDescent="0.3">
      <c r="B217" s="245" t="s">
        <v>15</v>
      </c>
      <c r="C217" s="245"/>
      <c r="D217" s="246">
        <v>23</v>
      </c>
      <c r="E217" s="248">
        <v>13</v>
      </c>
      <c r="F217" s="247">
        <f t="shared" si="16"/>
        <v>-0.43478260869565222</v>
      </c>
      <c r="J217" s="38"/>
      <c r="K217" s="90"/>
    </row>
    <row r="218" spans="2:11" ht="27" hidden="1" customHeight="1" x14ac:dyDescent="0.25">
      <c r="B218" s="245" t="s">
        <v>180</v>
      </c>
      <c r="C218" s="245"/>
      <c r="D218" s="246">
        <v>13</v>
      </c>
      <c r="E218" s="248"/>
      <c r="F218" s="247">
        <f t="shared" si="16"/>
        <v>-1</v>
      </c>
      <c r="J218" s="38"/>
      <c r="K218" s="90"/>
    </row>
    <row r="219" spans="2:11" ht="27" hidden="1" customHeight="1" x14ac:dyDescent="0.25">
      <c r="B219" s="245" t="s">
        <v>181</v>
      </c>
      <c r="C219" s="245"/>
      <c r="D219" s="246">
        <v>19</v>
      </c>
      <c r="E219" s="248"/>
      <c r="F219" s="247">
        <f t="shared" si="16"/>
        <v>-1</v>
      </c>
      <c r="J219" s="38"/>
      <c r="K219" s="90"/>
    </row>
    <row r="220" spans="2:11" ht="27" hidden="1" customHeight="1" x14ac:dyDescent="0.25">
      <c r="B220" s="245" t="s">
        <v>182</v>
      </c>
      <c r="C220" s="245"/>
      <c r="D220" s="246">
        <v>26</v>
      </c>
      <c r="E220" s="248"/>
      <c r="F220" s="247">
        <f>E220/D220-1</f>
        <v>-1</v>
      </c>
      <c r="J220" s="38"/>
      <c r="K220" s="90"/>
    </row>
    <row r="221" spans="2:11" ht="27" hidden="1" customHeight="1" thickBot="1" x14ac:dyDescent="0.3">
      <c r="B221" s="245" t="s">
        <v>183</v>
      </c>
      <c r="C221" s="245"/>
      <c r="D221" s="246">
        <v>21</v>
      </c>
      <c r="E221" s="248"/>
      <c r="F221" s="247">
        <f>E221/D221-1</f>
        <v>-1</v>
      </c>
      <c r="J221" s="38"/>
      <c r="K221" s="90"/>
    </row>
    <row r="222" spans="2:11" ht="28.5" customHeight="1" x14ac:dyDescent="0.25">
      <c r="B222" s="249" t="s">
        <v>4</v>
      </c>
      <c r="C222" s="249"/>
      <c r="D222" s="250">
        <f>SUM(D210:D217)</f>
        <v>179</v>
      </c>
      <c r="E222" s="250">
        <f>SUM(E210:E221)</f>
        <v>150</v>
      </c>
      <c r="F222" s="251">
        <f>E222/D222-1</f>
        <v>-0.16201117318435754</v>
      </c>
      <c r="J222" s="38"/>
      <c r="K222" s="90"/>
    </row>
    <row r="223" spans="2:11" x14ac:dyDescent="0.25">
      <c r="B223" s="46" t="s">
        <v>184</v>
      </c>
    </row>
  </sheetData>
  <mergeCells count="76">
    <mergeCell ref="B219:C219"/>
    <mergeCell ref="B220:C220"/>
    <mergeCell ref="B221:C221"/>
    <mergeCell ref="B222:C222"/>
    <mergeCell ref="B213:C213"/>
    <mergeCell ref="B214:C214"/>
    <mergeCell ref="B215:C215"/>
    <mergeCell ref="B216:C216"/>
    <mergeCell ref="B217:C217"/>
    <mergeCell ref="B218:C218"/>
    <mergeCell ref="C205:F206"/>
    <mergeCell ref="I205:K206"/>
    <mergeCell ref="B209:C209"/>
    <mergeCell ref="B210:C210"/>
    <mergeCell ref="B211:C211"/>
    <mergeCell ref="B212:C212"/>
    <mergeCell ref="B184:C184"/>
    <mergeCell ref="K184:L184"/>
    <mergeCell ref="K189:L189"/>
    <mergeCell ref="B190:C190"/>
    <mergeCell ref="B195:C195"/>
    <mergeCell ref="B199:C199"/>
    <mergeCell ref="M128:M129"/>
    <mergeCell ref="N128:N129"/>
    <mergeCell ref="K135:L135"/>
    <mergeCell ref="B149:D149"/>
    <mergeCell ref="B182:E183"/>
    <mergeCell ref="K182:M183"/>
    <mergeCell ref="K102:L102"/>
    <mergeCell ref="K106:L106"/>
    <mergeCell ref="B108:F108"/>
    <mergeCell ref="B110:D110"/>
    <mergeCell ref="H110:I110"/>
    <mergeCell ref="K128:L129"/>
    <mergeCell ref="G86:I86"/>
    <mergeCell ref="B89:C89"/>
    <mergeCell ref="B94:D95"/>
    <mergeCell ref="K94:O95"/>
    <mergeCell ref="K96:L96"/>
    <mergeCell ref="K99:L99"/>
    <mergeCell ref="I64:J64"/>
    <mergeCell ref="I65:J65"/>
    <mergeCell ref="I66:J66"/>
    <mergeCell ref="B74:C74"/>
    <mergeCell ref="G74:I74"/>
    <mergeCell ref="L78:M78"/>
    <mergeCell ref="I58:J58"/>
    <mergeCell ref="I59:J59"/>
    <mergeCell ref="I60:J60"/>
    <mergeCell ref="I61:J61"/>
    <mergeCell ref="I62:J62"/>
    <mergeCell ref="I63:J63"/>
    <mergeCell ref="I52:J52"/>
    <mergeCell ref="I53:J53"/>
    <mergeCell ref="I54:J54"/>
    <mergeCell ref="I55:J55"/>
    <mergeCell ref="I56:J56"/>
    <mergeCell ref="I57:J57"/>
    <mergeCell ref="I46:J46"/>
    <mergeCell ref="I47:J47"/>
    <mergeCell ref="I48:J48"/>
    <mergeCell ref="I49:J49"/>
    <mergeCell ref="I50:J50"/>
    <mergeCell ref="I51:J51"/>
    <mergeCell ref="J39:N39"/>
    <mergeCell ref="I41:J41"/>
    <mergeCell ref="I42:J42"/>
    <mergeCell ref="I43:J43"/>
    <mergeCell ref="I44:J44"/>
    <mergeCell ref="I45:J45"/>
    <mergeCell ref="B5:R6"/>
    <mergeCell ref="B7:P7"/>
    <mergeCell ref="B9:P10"/>
    <mergeCell ref="B12:P12"/>
    <mergeCell ref="B17:C17"/>
    <mergeCell ref="B26:C26"/>
  </mergeCells>
  <printOptions horizontalCentered="1"/>
  <pageMargins left="0.19685039370078741" right="0.11811023622047245" top="0.70866141732283472" bottom="0.11811023622047245" header="0.31496062992125984" footer="0.31496062992125984"/>
  <pageSetup paperSize="9" scale="50" fitToHeight="3" orientation="portrait" r:id="rId1"/>
  <rowBreaks count="2" manualBreakCount="2">
    <brk id="90" min="1" max="18" man="1"/>
    <brk id="166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2024-09-16T06:17:07Z</dcterms:created>
  <dcterms:modified xsi:type="dcterms:W3CDTF">2024-09-16T06:17:20Z</dcterms:modified>
</cp:coreProperties>
</file>