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SUBIR PORTAL SETIEMBRE\"/>
    </mc:Choice>
  </mc:AlternateContent>
  <xr:revisionPtr revIDLastSave="0" documentId="8_{4C0E976E-6F17-48C4-9D45-764CC493AAB1}" xr6:coauthVersionLast="47" xr6:coauthVersionMax="47" xr10:uidLastSave="{00000000-0000-0000-0000-000000000000}"/>
  <bookViews>
    <workbookView xWindow="2700" yWindow="2790" windowWidth="21735" windowHeight="11505" xr2:uid="{9BA8CF8F-10C3-4A80-871A-7EAEA39F2121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3" i="1" l="1"/>
  <c r="L343" i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F321" i="1"/>
  <c r="E321" i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8" i="1" s="1"/>
  <c r="D294" i="1"/>
  <c r="O283" i="1"/>
  <c r="N283" i="1"/>
  <c r="F283" i="1"/>
  <c r="F284" i="1" s="1"/>
  <c r="E283" i="1"/>
  <c r="E284" i="1" s="1"/>
  <c r="D284" i="1" s="1"/>
  <c r="D283" i="1"/>
  <c r="M282" i="1"/>
  <c r="D282" i="1"/>
  <c r="M281" i="1"/>
  <c r="D281" i="1"/>
  <c r="M280" i="1"/>
  <c r="D280" i="1"/>
  <c r="M279" i="1"/>
  <c r="D279" i="1"/>
  <c r="G269" i="1"/>
  <c r="F269" i="1"/>
  <c r="E269" i="1"/>
  <c r="D269" i="1"/>
  <c r="K238" i="1"/>
  <c r="J238" i="1"/>
  <c r="I238" i="1"/>
  <c r="G238" i="1"/>
  <c r="F238" i="1"/>
  <c r="E238" i="1"/>
  <c r="H237" i="1"/>
  <c r="D237" i="1"/>
  <c r="C237" i="1" s="1"/>
  <c r="H236" i="1"/>
  <c r="D236" i="1"/>
  <c r="C236" i="1" s="1"/>
  <c r="H235" i="1"/>
  <c r="D235" i="1"/>
  <c r="C235" i="1"/>
  <c r="H234" i="1"/>
  <c r="D234" i="1"/>
  <c r="C234" i="1"/>
  <c r="H233" i="1"/>
  <c r="D233" i="1"/>
  <c r="C233" i="1" s="1"/>
  <c r="H232" i="1"/>
  <c r="D232" i="1"/>
  <c r="C232" i="1" s="1"/>
  <c r="H231" i="1"/>
  <c r="D231" i="1"/>
  <c r="C231" i="1"/>
  <c r="H230" i="1"/>
  <c r="D230" i="1"/>
  <c r="C230" i="1"/>
  <c r="H229" i="1"/>
  <c r="D229" i="1"/>
  <c r="C229" i="1" s="1"/>
  <c r="H228" i="1"/>
  <c r="D228" i="1"/>
  <c r="C228" i="1" s="1"/>
  <c r="H227" i="1"/>
  <c r="D227" i="1"/>
  <c r="C227" i="1"/>
  <c r="H226" i="1"/>
  <c r="D226" i="1"/>
  <c r="C226" i="1"/>
  <c r="H225" i="1"/>
  <c r="D225" i="1"/>
  <c r="C225" i="1" s="1"/>
  <c r="H224" i="1"/>
  <c r="D224" i="1"/>
  <c r="C224" i="1" s="1"/>
  <c r="H223" i="1"/>
  <c r="D223" i="1"/>
  <c r="C223" i="1"/>
  <c r="H222" i="1"/>
  <c r="D222" i="1"/>
  <c r="C222" i="1"/>
  <c r="H221" i="1"/>
  <c r="D221" i="1"/>
  <c r="C221" i="1" s="1"/>
  <c r="H220" i="1"/>
  <c r="D220" i="1"/>
  <c r="C220" i="1" s="1"/>
  <c r="H219" i="1"/>
  <c r="D219" i="1"/>
  <c r="C219" i="1"/>
  <c r="H218" i="1"/>
  <c r="D218" i="1"/>
  <c r="C218" i="1"/>
  <c r="H217" i="1"/>
  <c r="C217" i="1" s="1"/>
  <c r="D217" i="1"/>
  <c r="H216" i="1"/>
  <c r="D216" i="1"/>
  <c r="C216" i="1" s="1"/>
  <c r="H215" i="1"/>
  <c r="D215" i="1"/>
  <c r="C215" i="1"/>
  <c r="H214" i="1"/>
  <c r="D214" i="1"/>
  <c r="C214" i="1"/>
  <c r="H213" i="1"/>
  <c r="H238" i="1" s="1"/>
  <c r="D213" i="1"/>
  <c r="D238" i="1" s="1"/>
  <c r="J203" i="1"/>
  <c r="I203" i="1"/>
  <c r="H203" i="1"/>
  <c r="G203" i="1"/>
  <c r="F203" i="1"/>
  <c r="E203" i="1"/>
  <c r="D203" i="1"/>
  <c r="C202" i="1"/>
  <c r="H268" i="1" s="1"/>
  <c r="C268" i="1" s="1"/>
  <c r="C201" i="1"/>
  <c r="H267" i="1" s="1"/>
  <c r="C267" i="1" s="1"/>
  <c r="C200" i="1"/>
  <c r="H266" i="1" s="1"/>
  <c r="C266" i="1" s="1"/>
  <c r="C199" i="1"/>
  <c r="H265" i="1" s="1"/>
  <c r="C265" i="1" s="1"/>
  <c r="C198" i="1"/>
  <c r="H264" i="1" s="1"/>
  <c r="C264" i="1" s="1"/>
  <c r="C197" i="1"/>
  <c r="H263" i="1" s="1"/>
  <c r="C263" i="1" s="1"/>
  <c r="C196" i="1"/>
  <c r="H262" i="1" s="1"/>
  <c r="C262" i="1" s="1"/>
  <c r="C195" i="1"/>
  <c r="H261" i="1" s="1"/>
  <c r="C261" i="1" s="1"/>
  <c r="C194" i="1"/>
  <c r="H260" i="1" s="1"/>
  <c r="C260" i="1" s="1"/>
  <c r="C193" i="1"/>
  <c r="H259" i="1" s="1"/>
  <c r="C259" i="1" s="1"/>
  <c r="C192" i="1"/>
  <c r="H258" i="1" s="1"/>
  <c r="C258" i="1" s="1"/>
  <c r="C191" i="1"/>
  <c r="H257" i="1" s="1"/>
  <c r="C257" i="1" s="1"/>
  <c r="C190" i="1"/>
  <c r="H256" i="1" s="1"/>
  <c r="C256" i="1" s="1"/>
  <c r="C189" i="1"/>
  <c r="H255" i="1" s="1"/>
  <c r="C255" i="1" s="1"/>
  <c r="C188" i="1"/>
  <c r="H254" i="1" s="1"/>
  <c r="C254" i="1" s="1"/>
  <c r="C187" i="1"/>
  <c r="H253" i="1" s="1"/>
  <c r="C253" i="1" s="1"/>
  <c r="C186" i="1"/>
  <c r="H252" i="1" s="1"/>
  <c r="C252" i="1" s="1"/>
  <c r="C185" i="1"/>
  <c r="H251" i="1" s="1"/>
  <c r="C251" i="1" s="1"/>
  <c r="C184" i="1"/>
  <c r="H250" i="1" s="1"/>
  <c r="C250" i="1" s="1"/>
  <c r="C183" i="1"/>
  <c r="H249" i="1" s="1"/>
  <c r="C249" i="1" s="1"/>
  <c r="C182" i="1"/>
  <c r="H248" i="1" s="1"/>
  <c r="C248" i="1" s="1"/>
  <c r="C181" i="1"/>
  <c r="H247" i="1" s="1"/>
  <c r="C247" i="1" s="1"/>
  <c r="C180" i="1"/>
  <c r="H246" i="1" s="1"/>
  <c r="C246" i="1" s="1"/>
  <c r="C179" i="1"/>
  <c r="H245" i="1" s="1"/>
  <c r="C245" i="1" s="1"/>
  <c r="C178" i="1"/>
  <c r="H244" i="1" s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71" i="1" s="1"/>
  <c r="R134" i="1"/>
  <c r="Q134" i="1"/>
  <c r="P134" i="1"/>
  <c r="O134" i="1"/>
  <c r="O135" i="1" s="1"/>
  <c r="N134" i="1"/>
  <c r="M134" i="1"/>
  <c r="L134" i="1"/>
  <c r="K134" i="1"/>
  <c r="K135" i="1" s="1"/>
  <c r="J134" i="1"/>
  <c r="I134" i="1"/>
  <c r="H134" i="1"/>
  <c r="G134" i="1"/>
  <c r="G135" i="1" s="1"/>
  <c r="F134" i="1"/>
  <c r="E134" i="1"/>
  <c r="D134" i="1"/>
  <c r="C133" i="1"/>
  <c r="C132" i="1"/>
  <c r="C131" i="1"/>
  <c r="C130" i="1"/>
  <c r="C134" i="1" s="1"/>
  <c r="R120" i="1"/>
  <c r="R121" i="1" s="1"/>
  <c r="Q120" i="1"/>
  <c r="L120" i="1"/>
  <c r="K120" i="1"/>
  <c r="K121" i="1" s="1"/>
  <c r="J120" i="1"/>
  <c r="I120" i="1"/>
  <c r="H120" i="1"/>
  <c r="G120" i="1"/>
  <c r="G121" i="1" s="1"/>
  <c r="F120" i="1"/>
  <c r="E120" i="1"/>
  <c r="E121" i="1" s="1"/>
  <c r="D120" i="1"/>
  <c r="P119" i="1"/>
  <c r="C119" i="1"/>
  <c r="P118" i="1"/>
  <c r="C118" i="1"/>
  <c r="P117" i="1"/>
  <c r="C117" i="1"/>
  <c r="P116" i="1"/>
  <c r="P120" i="1" s="1"/>
  <c r="Q121" i="1" s="1"/>
  <c r="C116" i="1"/>
  <c r="C120" i="1" s="1"/>
  <c r="K109" i="1"/>
  <c r="K110" i="1" s="1"/>
  <c r="J109" i="1"/>
  <c r="J110" i="1" s="1"/>
  <c r="I109" i="1"/>
  <c r="I110" i="1" s="1"/>
  <c r="H109" i="1"/>
  <c r="G109" i="1"/>
  <c r="G110" i="1" s="1"/>
  <c r="F109" i="1"/>
  <c r="F110" i="1" s="1"/>
  <c r="E109" i="1"/>
  <c r="E110" i="1" s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2" i="1"/>
  <c r="Q92" i="1"/>
  <c r="Q93" i="1" s="1"/>
  <c r="P92" i="1"/>
  <c r="N92" i="1"/>
  <c r="M92" i="1"/>
  <c r="L92" i="1"/>
  <c r="J92" i="1"/>
  <c r="I92" i="1"/>
  <c r="H92" i="1"/>
  <c r="F92" i="1"/>
  <c r="F93" i="1" s="1"/>
  <c r="E92" i="1"/>
  <c r="E93" i="1" s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O92" i="1" s="1"/>
  <c r="K80" i="1"/>
  <c r="K92" i="1" s="1"/>
  <c r="G80" i="1"/>
  <c r="G92" i="1" s="1"/>
  <c r="C80" i="1"/>
  <c r="C92" i="1" s="1"/>
  <c r="H66" i="1"/>
  <c r="G66" i="1"/>
  <c r="F66" i="1"/>
  <c r="E66" i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J48" i="1"/>
  <c r="I48" i="1"/>
  <c r="H48" i="1"/>
  <c r="G48" i="1"/>
  <c r="F48" i="1"/>
  <c r="E48" i="1"/>
  <c r="D48" i="1"/>
  <c r="C47" i="1"/>
  <c r="C46" i="1"/>
  <c r="C45" i="1"/>
  <c r="C44" i="1"/>
  <c r="C43" i="1"/>
  <c r="C42" i="1"/>
  <c r="C41" i="1"/>
  <c r="C40" i="1"/>
  <c r="C48" i="1" s="1"/>
  <c r="C39" i="1"/>
  <c r="C38" i="1"/>
  <c r="C37" i="1"/>
  <c r="C36" i="1"/>
  <c r="O35" i="1"/>
  <c r="O33" i="1"/>
  <c r="O32" i="1"/>
  <c r="R30" i="1"/>
  <c r="Q30" i="1"/>
  <c r="Q31" i="1" s="1"/>
  <c r="P30" i="1"/>
  <c r="O30" i="1"/>
  <c r="E30" i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K49" i="1" l="1"/>
  <c r="L93" i="1"/>
  <c r="I172" i="1"/>
  <c r="Q172" i="1"/>
  <c r="E172" i="1"/>
  <c r="M172" i="1"/>
  <c r="K172" i="1"/>
  <c r="R31" i="1"/>
  <c r="C49" i="1"/>
  <c r="D49" i="1"/>
  <c r="H49" i="1"/>
  <c r="C67" i="1"/>
  <c r="G67" i="1"/>
  <c r="D67" i="1"/>
  <c r="H67" i="1"/>
  <c r="H93" i="1"/>
  <c r="M93" i="1"/>
  <c r="R93" i="1"/>
  <c r="D135" i="1"/>
  <c r="H135" i="1"/>
  <c r="L135" i="1"/>
  <c r="P135" i="1"/>
  <c r="D172" i="1"/>
  <c r="C172" i="1" s="1"/>
  <c r="H172" i="1"/>
  <c r="L172" i="1"/>
  <c r="P172" i="1"/>
  <c r="E204" i="1"/>
  <c r="G49" i="1"/>
  <c r="G172" i="1"/>
  <c r="O172" i="1"/>
  <c r="E31" i="1"/>
  <c r="O31" i="1"/>
  <c r="E49" i="1"/>
  <c r="I49" i="1"/>
  <c r="E67" i="1"/>
  <c r="D93" i="1"/>
  <c r="C93" i="1" s="1"/>
  <c r="I93" i="1"/>
  <c r="N93" i="1"/>
  <c r="D110" i="1"/>
  <c r="C110" i="1"/>
  <c r="H110" i="1"/>
  <c r="F121" i="1"/>
  <c r="J121" i="1"/>
  <c r="D121" i="1"/>
  <c r="H121" i="1"/>
  <c r="L121" i="1"/>
  <c r="E135" i="1"/>
  <c r="I135" i="1"/>
  <c r="M135" i="1"/>
  <c r="Q135" i="1"/>
  <c r="F204" i="1"/>
  <c r="F49" i="1"/>
  <c r="C31" i="1"/>
  <c r="J49" i="1"/>
  <c r="D31" i="1"/>
  <c r="P31" i="1"/>
  <c r="F67" i="1"/>
  <c r="J93" i="1"/>
  <c r="P93" i="1"/>
  <c r="O93" i="1" s="1"/>
  <c r="P121" i="1"/>
  <c r="I121" i="1"/>
  <c r="F135" i="1"/>
  <c r="J135" i="1"/>
  <c r="N135" i="1"/>
  <c r="R135" i="1"/>
  <c r="F172" i="1"/>
  <c r="J172" i="1"/>
  <c r="N172" i="1"/>
  <c r="H269" i="1"/>
  <c r="C244" i="1"/>
  <c r="C269" i="1" s="1"/>
  <c r="E270" i="1" s="1"/>
  <c r="G204" i="1"/>
  <c r="C238" i="1"/>
  <c r="O34" i="1"/>
  <c r="C203" i="1"/>
  <c r="I204" i="1" s="1"/>
  <c r="C213" i="1"/>
  <c r="M283" i="1"/>
  <c r="N284" i="1" s="1"/>
  <c r="O284" i="1" l="1"/>
  <c r="M284" i="1" s="1"/>
  <c r="H204" i="1"/>
  <c r="K93" i="1"/>
  <c r="D270" i="1"/>
  <c r="H270" i="1"/>
  <c r="G270" i="1"/>
  <c r="D204" i="1"/>
  <c r="C204" i="1" s="1"/>
  <c r="F270" i="1"/>
  <c r="C135" i="1"/>
  <c r="J204" i="1"/>
  <c r="C121" i="1"/>
  <c r="O36" i="1"/>
  <c r="G93" i="1"/>
  <c r="P35" i="1" l="1"/>
  <c r="P33" i="1"/>
  <c r="P32" i="1"/>
  <c r="P36" i="1" s="1"/>
  <c r="P34" i="1"/>
  <c r="C270" i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<sst xmlns="http://schemas.openxmlformats.org/spreadsheetml/2006/main" count="499" uniqueCount="135">
  <si>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</si>
  <si>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>Periodo: Enero - Setiembre, 2024 (Preliminar)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</si>
  <si>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</si>
  <si>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</si>
  <si>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</si>
  <si>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</si>
  <si>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</si>
  <si>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</si>
  <si>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</si>
  <si>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</si>
  <si>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</si>
  <si>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</si>
  <si>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</si>
  <si>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</si>
  <si>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</si>
  <si>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</si>
  <si>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</si>
  <si>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</si>
  <si>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</si>
  <si>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</si>
  <si>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</si>
  <si>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</si>
  <si>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</si>
  <si>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</si>
  <si>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</si>
  <si>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</si>
  <si>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</si>
  <si>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</si>
  <si>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</si>
  <si>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</si>
  <si>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</si>
  <si>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</si>
  <si>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</si>
  <si>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</si>
  <si>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</si>
  <si>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</si>
  <si>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</si>
  <si>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</si>
  <si>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</si>
  <si>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</si>
  <si>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</si>
  <si>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</si>
  <si>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</si>
  <si>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</si>
  <si>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</si>
  <si>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</si>
  <si>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</si>
  <si>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</si>
  <si>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</si>
  <si>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</si>
  <si>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</si>
  <si>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</si>
  <si>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</si>
  <si>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</si>
  <si>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</si>
  <si>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</si>
  <si>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</si>
  <si>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</si>
  <si>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</si>
  <si>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</si>
  <si>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</si>
  <si>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</si>
  <si>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</si>
  <si>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</si>
  <si>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</si>
  <si>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</si>
  <si>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</si>
  <si>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</si>
  <si>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</si>
  <si>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</si>
  <si>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</si>
  <si>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</si>
  <si>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</si>
  <si>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</si>
  <si>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</si>
  <si>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</si>
  <si>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</si>
  <si>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</si>
  <si>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</si>
  <si>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</si>
  <si>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</si>
  <si>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</si>
  <si>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</si>
  <si>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</si>
  <si>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</si>
  <si>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</si>
  <si>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</si>
  <si>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</si>
  <si>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</si>
  <si>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</si>
  <si>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</si>
  <si>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</si>
  <si>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</si>
  <si>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</si>
  <si>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</si>
  <si>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</si>
  <si>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</si>
  <si>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</si>
  <si>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</si>
  <si>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</si>
  <si>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</si>
  <si>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</si>
  <si>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</si>
  <si>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</si>
  <si>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</si>
  <si>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</si>
  <si>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</si>
  <si>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</si>
  <si>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</si>
  <si>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</si>
  <si>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</si>
  <si>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</si>
  <si>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</si>
  <si>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</si>
  <si>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</si>
  <si>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* Información estadística preliminar correspondiente al periodo de enero a setiembre de 2024.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</si>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</sst>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5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0" fontId="21" fillId="2" borderId="59" xfId="1" applyFont="1" applyFill="1" applyBorder="1" applyAlignment="1">
      <alignment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39" fillId="4" borderId="0" xfId="1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</cellXfs>
  <cellStyles count="8">
    <cellStyle name="Normal" xfId="0" builtinId="0"/>
    <cellStyle name="Normal 2" xfId="5" xr:uid="{EAB36802-2DC0-4C63-9597-6A210E2A70F7}"/>
    <cellStyle name="Normal 2 3" xfId="1" xr:uid="{A23301D7-27B3-4072-BB8D-0A7EFD0A904F}"/>
    <cellStyle name="Normal 2 4" xfId="6" xr:uid="{369ECD4E-7F4F-459F-AA49-B991063CBD09}"/>
    <cellStyle name="Normal 3 2" xfId="7" xr:uid="{AA0AE4A2-F09E-4775-8F7F-C897E3F35C3A}"/>
    <cellStyle name="Normal_Directorio CEMs - agos - 2009 - UGTAI" xfId="2" xr:uid="{435821ED-FD13-43F0-9372-70D987987C19}"/>
    <cellStyle name="Porcentaje 10" xfId="4" xr:uid="{49D7D6F7-DB6B-4BCF-A837-7EF89285AD9A}"/>
    <cellStyle name="Porcentaje 2" xfId="3" xr:uid="{772CA3B8-A68D-4596-818E-845898EF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A4E-4F60-9BE6-EE1EDB01D623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A4E-4F60-9BE6-EE1EDB01D623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4E-4F60-9BE6-EE1EDB01D623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E-4F60-9BE6-EE1EDB01D623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105106</c:v>
                </c:pt>
                <c:pt idx="1">
                  <c:v>19171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E-4F60-9BE6-EE1EDB01D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5F93-40F3-AA4A-42873C718B1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5F93-40F3-AA4A-42873C718B1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5F93-40F3-AA4A-42873C718B1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5F93-40F3-AA4A-42873C718B1A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93-40F3-AA4A-42873C718B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23640</c:v>
                </c:pt>
                <c:pt idx="1">
                  <c:v>22473</c:v>
                </c:pt>
                <c:pt idx="2">
                  <c:v>70495</c:v>
                </c:pt>
                <c:pt idx="3">
                  <c:v>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93-40F3-AA4A-42873C71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130</c:v>
                </c:pt>
                <c:pt idx="1">
                  <c:v>65</c:v>
                </c:pt>
                <c:pt idx="2">
                  <c:v>200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E-4BE2-B57F-6C57F16434A3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11494</c:v>
                </c:pt>
                <c:pt idx="1">
                  <c:v>5825</c:v>
                </c:pt>
                <c:pt idx="2">
                  <c:v>31200</c:v>
                </c:pt>
                <c:pt idx="3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E-4BE2-B57F-6C57F16434A3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6843</c:v>
                </c:pt>
                <c:pt idx="1">
                  <c:v>5309</c:v>
                </c:pt>
                <c:pt idx="2">
                  <c:v>32133</c:v>
                </c:pt>
                <c:pt idx="3">
                  <c:v>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E-4BE2-B57F-6C57F16434A3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5173</c:v>
                </c:pt>
                <c:pt idx="1">
                  <c:v>11274</c:v>
                </c:pt>
                <c:pt idx="2">
                  <c:v>6962</c:v>
                </c:pt>
                <c:pt idx="3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E-4BE2-B57F-6C57F1643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Tumbes</c:v>
                </c:pt>
                <c:pt idx="1">
                  <c:v>Moquegua</c:v>
                </c:pt>
                <c:pt idx="2">
                  <c:v>Pasco</c:v>
                </c:pt>
                <c:pt idx="3">
                  <c:v>Madre De Dios</c:v>
                </c:pt>
                <c:pt idx="4">
                  <c:v>Huancavelica</c:v>
                </c:pt>
                <c:pt idx="5">
                  <c:v>Apurimac</c:v>
                </c:pt>
                <c:pt idx="6">
                  <c:v>Amazonas</c:v>
                </c:pt>
                <c:pt idx="7">
                  <c:v>Callao</c:v>
                </c:pt>
                <c:pt idx="8">
                  <c:v>Tacna</c:v>
                </c:pt>
                <c:pt idx="9">
                  <c:v>Lambayeque</c:v>
                </c:pt>
                <c:pt idx="10">
                  <c:v>Loreto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Ayacucho</c:v>
                </c:pt>
                <c:pt idx="16">
                  <c:v>Ica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51</c:v>
                </c:pt>
                <c:pt idx="1">
                  <c:v>73</c:v>
                </c:pt>
                <c:pt idx="2">
                  <c:v>73</c:v>
                </c:pt>
                <c:pt idx="3">
                  <c:v>89</c:v>
                </c:pt>
                <c:pt idx="4">
                  <c:v>172</c:v>
                </c:pt>
                <c:pt idx="5">
                  <c:v>175</c:v>
                </c:pt>
                <c:pt idx="6">
                  <c:v>180</c:v>
                </c:pt>
                <c:pt idx="7">
                  <c:v>180</c:v>
                </c:pt>
                <c:pt idx="8">
                  <c:v>188</c:v>
                </c:pt>
                <c:pt idx="9">
                  <c:v>216</c:v>
                </c:pt>
                <c:pt idx="10">
                  <c:v>238</c:v>
                </c:pt>
                <c:pt idx="11">
                  <c:v>240</c:v>
                </c:pt>
                <c:pt idx="12">
                  <c:v>272</c:v>
                </c:pt>
                <c:pt idx="13">
                  <c:v>290</c:v>
                </c:pt>
                <c:pt idx="14">
                  <c:v>312</c:v>
                </c:pt>
                <c:pt idx="15">
                  <c:v>327</c:v>
                </c:pt>
                <c:pt idx="16">
                  <c:v>328</c:v>
                </c:pt>
                <c:pt idx="17">
                  <c:v>359</c:v>
                </c:pt>
                <c:pt idx="18">
                  <c:v>401</c:v>
                </c:pt>
                <c:pt idx="19">
                  <c:v>440</c:v>
                </c:pt>
                <c:pt idx="20">
                  <c:v>502</c:v>
                </c:pt>
                <c:pt idx="21">
                  <c:v>513</c:v>
                </c:pt>
                <c:pt idx="22">
                  <c:v>630</c:v>
                </c:pt>
                <c:pt idx="23">
                  <c:v>773</c:v>
                </c:pt>
                <c:pt idx="24">
                  <c:v>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F-43F7-8A28-6398E577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E113-4FF8-B360-F5C88D7094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E113-4FF8-B360-F5C88D7094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E113-4FF8-B360-F5C88D7094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E113-4FF8-B360-F5C88D7094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E113-4FF8-B360-F5C88D7094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87586</c:v>
                </c:pt>
                <c:pt idx="1">
                  <c:v>14849</c:v>
                </c:pt>
                <c:pt idx="2">
                  <c:v>13830</c:v>
                </c:pt>
                <c:pt idx="3">
                  <c:v>7728</c:v>
                </c:pt>
                <c:pt idx="4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13-4FF8-B360-F5C88D709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5311</c:v>
                </c:pt>
                <c:pt idx="1">
                  <c:v>6517</c:v>
                </c:pt>
                <c:pt idx="2">
                  <c:v>6845</c:v>
                </c:pt>
                <c:pt idx="3">
                  <c:v>8222</c:v>
                </c:pt>
                <c:pt idx="4">
                  <c:v>9315</c:v>
                </c:pt>
                <c:pt idx="5">
                  <c:v>10514</c:v>
                </c:pt>
                <c:pt idx="6">
                  <c:v>10957</c:v>
                </c:pt>
                <c:pt idx="7">
                  <c:v>12334</c:v>
                </c:pt>
                <c:pt idx="8">
                  <c:v>12869</c:v>
                </c:pt>
                <c:pt idx="9">
                  <c:v>15141</c:v>
                </c:pt>
                <c:pt idx="10">
                  <c:v>16133</c:v>
                </c:pt>
                <c:pt idx="11">
                  <c:v>16353</c:v>
                </c:pt>
                <c:pt idx="12">
                  <c:v>17989</c:v>
                </c:pt>
                <c:pt idx="13">
                  <c:v>21976</c:v>
                </c:pt>
                <c:pt idx="14">
                  <c:v>22142</c:v>
                </c:pt>
                <c:pt idx="15">
                  <c:v>22237</c:v>
                </c:pt>
                <c:pt idx="16">
                  <c:v>26052</c:v>
                </c:pt>
                <c:pt idx="17">
                  <c:v>29119</c:v>
                </c:pt>
                <c:pt idx="18">
                  <c:v>31779</c:v>
                </c:pt>
                <c:pt idx="19">
                  <c:v>33277</c:v>
                </c:pt>
                <c:pt idx="20">
                  <c:v>34778</c:v>
                </c:pt>
                <c:pt idx="21">
                  <c:v>36441</c:v>
                </c:pt>
                <c:pt idx="22">
                  <c:v>48506</c:v>
                </c:pt>
                <c:pt idx="23">
                  <c:v>70746</c:v>
                </c:pt>
                <c:pt idx="24">
                  <c:v>197531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B-4D6C-B202-C558D588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18505E5-5B26-47CA-BC00-0E9321C0559F}"/>
            </a:ext>
          </a:extLst>
        </xdr:cNvPr>
        <xdr:cNvGrpSpPr/>
      </xdr:nvGrpSpPr>
      <xdr:grpSpPr>
        <a:xfrm>
          <a:off x="5476385" y="3298538"/>
          <a:ext cx="5550203" cy="4713667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3634E507-F4E5-42BF-B0E0-53C487F86A18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43841A-B5CD-4CDF-A11F-B7913FC29A66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6A21EEC-E934-44F8-8CEA-7E51950BAC6F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9753A89-BD11-4CD7-B034-BBC64507642C}"/>
            </a:ext>
          </a:extLst>
        </xdr:cNvPr>
        <xdr:cNvSpPr/>
      </xdr:nvSpPr>
      <xdr:spPr>
        <a:xfrm>
          <a:off x="14903263" y="28305803"/>
          <a:ext cx="3256190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A3980DA-96DF-4615-AE6D-D0A2A53D08B4}"/>
            </a:ext>
          </a:extLst>
        </xdr:cNvPr>
        <xdr:cNvSpPr txBox="1"/>
      </xdr:nvSpPr>
      <xdr:spPr>
        <a:xfrm>
          <a:off x="47626" y="17324955"/>
          <a:ext cx="179600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5B0ED75C-14F4-4BA1-8F4F-BB94A4A10E5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D335AA9-EAB6-4020-9C5D-8C5EAFAFDED6}"/>
            </a:ext>
          </a:extLst>
        </xdr:cNvPr>
        <xdr:cNvSpPr/>
      </xdr:nvSpPr>
      <xdr:spPr>
        <a:xfrm>
          <a:off x="1596749" y="2793529"/>
          <a:ext cx="164211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7B5811-098D-4895-89F7-12047197EF8B}"/>
            </a:ext>
          </a:extLst>
        </xdr:cNvPr>
        <xdr:cNvSpPr/>
      </xdr:nvSpPr>
      <xdr:spPr>
        <a:xfrm>
          <a:off x="123825" y="279352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EF3F027D-ECE1-4A9F-9960-D278D57C7A26}"/>
            </a:ext>
          </a:extLst>
        </xdr:cNvPr>
        <xdr:cNvSpPr/>
      </xdr:nvSpPr>
      <xdr:spPr>
        <a:xfrm>
          <a:off x="7137726" y="166686"/>
          <a:ext cx="9074087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182497</xdr:colOff>
      <xdr:row>31</xdr:row>
      <xdr:rowOff>169849</xdr:rowOff>
    </xdr:from>
    <xdr:to>
      <xdr:col>17</xdr:col>
      <xdr:colOff>794818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90FD046-2D76-4E63-947C-C2F9A2E989A7}"/>
            </a:ext>
          </a:extLst>
        </xdr:cNvPr>
        <xdr:cNvGrpSpPr/>
      </xdr:nvGrpSpPr>
      <xdr:grpSpPr>
        <a:xfrm>
          <a:off x="11063409" y="8148437"/>
          <a:ext cx="6797968" cy="4679896"/>
          <a:chOff x="10390188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AFC88B5A-2B35-4124-875A-880EE803549C}"/>
              </a:ext>
            </a:extLst>
          </xdr:cNvPr>
          <xdr:cNvGraphicFramePr>
            <a:graphicFrameLocks/>
          </xdr:cNvGraphicFramePr>
        </xdr:nvGraphicFramePr>
        <xdr:xfrm>
          <a:off x="10390188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528F561A-5BD2-4633-AE55-5702BAD948BC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D7316D3-6295-4A76-8856-9F5267061E54}"/>
            </a:ext>
          </a:extLst>
        </xdr:cNvPr>
        <xdr:cNvSpPr txBox="1"/>
      </xdr:nvSpPr>
      <xdr:spPr>
        <a:xfrm>
          <a:off x="135733" y="1897518"/>
          <a:ext cx="178719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AC5A4530-5DDE-47ED-8480-A9C2A8F1039E}"/>
            </a:ext>
          </a:extLst>
        </xdr:cNvPr>
        <xdr:cNvSpPr/>
      </xdr:nvSpPr>
      <xdr:spPr>
        <a:xfrm>
          <a:off x="971550" y="3374231"/>
          <a:ext cx="3676650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DDEA18E6-8753-4690-88F2-6E638420BEC1}"/>
            </a:ext>
          </a:extLst>
        </xdr:cNvPr>
        <xdr:cNvSpPr/>
      </xdr:nvSpPr>
      <xdr:spPr>
        <a:xfrm>
          <a:off x="141143" y="336232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135608A-7C0F-4BB6-9686-5F57033428C1}"/>
            </a:ext>
          </a:extLst>
        </xdr:cNvPr>
        <xdr:cNvSpPr/>
      </xdr:nvSpPr>
      <xdr:spPr>
        <a:xfrm>
          <a:off x="1062408" y="8266339"/>
          <a:ext cx="9815142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EA9151F9-E4D5-4658-BCB0-90E4F49A24A2}"/>
            </a:ext>
          </a:extLst>
        </xdr:cNvPr>
        <xdr:cNvSpPr/>
      </xdr:nvSpPr>
      <xdr:spPr>
        <a:xfrm>
          <a:off x="123826" y="8282636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C4AA71E3-08AF-4235-AB24-37AEDF5D02F3}"/>
            </a:ext>
          </a:extLst>
        </xdr:cNvPr>
        <xdr:cNvSpPr/>
      </xdr:nvSpPr>
      <xdr:spPr>
        <a:xfrm>
          <a:off x="13108781" y="3341914"/>
          <a:ext cx="506588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3D111247-D3C5-423B-980A-A581AC70B175}"/>
            </a:ext>
          </a:extLst>
        </xdr:cNvPr>
        <xdr:cNvSpPr/>
      </xdr:nvSpPr>
      <xdr:spPr>
        <a:xfrm>
          <a:off x="11918963" y="3341052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E9CB577-2EDC-41B7-A844-73FF48DAF377}"/>
            </a:ext>
          </a:extLst>
        </xdr:cNvPr>
        <xdr:cNvSpPr/>
      </xdr:nvSpPr>
      <xdr:spPr>
        <a:xfrm>
          <a:off x="954231" y="12737277"/>
          <a:ext cx="6922944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E5081B9F-5315-4746-A471-FCCED406126D}"/>
            </a:ext>
          </a:extLst>
        </xdr:cNvPr>
        <xdr:cNvSpPr/>
      </xdr:nvSpPr>
      <xdr:spPr>
        <a:xfrm>
          <a:off x="123825" y="1273727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AA38F1D5-01E2-4F58-BD8C-3C48FA48B57F}"/>
            </a:ext>
          </a:extLst>
        </xdr:cNvPr>
        <xdr:cNvSpPr/>
      </xdr:nvSpPr>
      <xdr:spPr>
        <a:xfrm>
          <a:off x="939807" y="18720809"/>
          <a:ext cx="170576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389E39DE-23EB-4DE8-B18D-D924D906660C}"/>
            </a:ext>
          </a:extLst>
        </xdr:cNvPr>
        <xdr:cNvSpPr/>
      </xdr:nvSpPr>
      <xdr:spPr>
        <a:xfrm>
          <a:off x="90513" y="18720806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4168025-ADC3-47AD-9A75-4802CD733FCE}"/>
            </a:ext>
          </a:extLst>
        </xdr:cNvPr>
        <xdr:cNvSpPr txBox="1"/>
      </xdr:nvSpPr>
      <xdr:spPr>
        <a:xfrm>
          <a:off x="135730" y="23291005"/>
          <a:ext cx="178719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A068B342-A7ED-4634-AFE1-3C570AA2F949}"/>
            </a:ext>
          </a:extLst>
        </xdr:cNvPr>
        <xdr:cNvSpPr/>
      </xdr:nvSpPr>
      <xdr:spPr>
        <a:xfrm>
          <a:off x="1610357" y="24896788"/>
          <a:ext cx="16554499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2D2DE44F-29CA-4258-9A60-41BE04111715}"/>
            </a:ext>
          </a:extLst>
        </xdr:cNvPr>
        <xdr:cNvSpPr/>
      </xdr:nvSpPr>
      <xdr:spPr>
        <a:xfrm>
          <a:off x="83344" y="24880981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56B87B47-59EF-4123-812F-1929A6941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03F47521-1BE4-4131-BB1A-3D569801C442}"/>
            </a:ext>
          </a:extLst>
        </xdr:cNvPr>
        <xdr:cNvSpPr/>
      </xdr:nvSpPr>
      <xdr:spPr>
        <a:xfrm>
          <a:off x="934562" y="25326975"/>
          <a:ext cx="9952513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ED1D7EF3-8946-463A-ABCF-ADD7C11AE514}"/>
            </a:ext>
          </a:extLst>
        </xdr:cNvPr>
        <xdr:cNvSpPr/>
      </xdr:nvSpPr>
      <xdr:spPr>
        <a:xfrm>
          <a:off x="100228" y="25326973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2EFCE3A2-2A28-4BBA-B05E-F1EEA2F94306}"/>
            </a:ext>
          </a:extLst>
        </xdr:cNvPr>
        <xdr:cNvSpPr/>
      </xdr:nvSpPr>
      <xdr:spPr>
        <a:xfrm>
          <a:off x="1008289" y="28431922"/>
          <a:ext cx="11080616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997025E4-B7AB-4757-9CBF-CEE048E37FEA}"/>
            </a:ext>
          </a:extLst>
        </xdr:cNvPr>
        <xdr:cNvSpPr/>
      </xdr:nvSpPr>
      <xdr:spPr>
        <a:xfrm>
          <a:off x="144111" y="2843192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4E52F39E-F864-4A4C-97F1-C2873BB945A9}"/>
            </a:ext>
          </a:extLst>
        </xdr:cNvPr>
        <xdr:cNvSpPr/>
      </xdr:nvSpPr>
      <xdr:spPr>
        <a:xfrm>
          <a:off x="1600151" y="36759679"/>
          <a:ext cx="1655449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E977F32E-0A19-4E33-A46F-EB34848BEDDD}"/>
            </a:ext>
          </a:extLst>
        </xdr:cNvPr>
        <xdr:cNvSpPr/>
      </xdr:nvSpPr>
      <xdr:spPr>
        <a:xfrm>
          <a:off x="123825" y="3675967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3B345466-E900-4AFA-93A2-1BF29AE7FD77}"/>
            </a:ext>
          </a:extLst>
        </xdr:cNvPr>
        <xdr:cNvSpPr txBox="1"/>
      </xdr:nvSpPr>
      <xdr:spPr>
        <a:xfrm>
          <a:off x="89647" y="31814481"/>
          <a:ext cx="11999258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139DE39B-1C41-4CED-894C-14ED785BD593}"/>
            </a:ext>
          </a:extLst>
        </xdr:cNvPr>
        <xdr:cNvSpPr/>
      </xdr:nvSpPr>
      <xdr:spPr>
        <a:xfrm>
          <a:off x="986678" y="44808968"/>
          <a:ext cx="880502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C73B486D-1460-4EE6-ABE5-D0658E4044C7}"/>
            </a:ext>
          </a:extLst>
        </xdr:cNvPr>
        <xdr:cNvSpPr/>
      </xdr:nvSpPr>
      <xdr:spPr>
        <a:xfrm>
          <a:off x="89647" y="448089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8F02609A-FC57-4C64-9CEF-192A1FCF9EE3}"/>
            </a:ext>
          </a:extLst>
        </xdr:cNvPr>
        <xdr:cNvSpPr txBox="1"/>
      </xdr:nvSpPr>
      <xdr:spPr>
        <a:xfrm>
          <a:off x="135732" y="52423219"/>
          <a:ext cx="966787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CC73404B-B29B-46B6-AFE3-69D5B763E4FA}"/>
            </a:ext>
          </a:extLst>
        </xdr:cNvPr>
        <xdr:cNvSpPr/>
      </xdr:nvSpPr>
      <xdr:spPr>
        <a:xfrm>
          <a:off x="1600151" y="67886036"/>
          <a:ext cx="16554499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BD553CE2-B4D3-40C5-865D-E4D3FA889231}"/>
            </a:ext>
          </a:extLst>
        </xdr:cNvPr>
        <xdr:cNvSpPr/>
      </xdr:nvSpPr>
      <xdr:spPr>
        <a:xfrm>
          <a:off x="123825" y="67886036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2FCCE68E-2F04-4A55-9D47-59093C0B7686}"/>
            </a:ext>
          </a:extLst>
        </xdr:cNvPr>
        <xdr:cNvSpPr/>
      </xdr:nvSpPr>
      <xdr:spPr>
        <a:xfrm>
          <a:off x="1100139" y="68573988"/>
          <a:ext cx="4502942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580EF478-F946-419B-8457-0F2F05C8FABD}"/>
            </a:ext>
          </a:extLst>
        </xdr:cNvPr>
        <xdr:cNvSpPr/>
      </xdr:nvSpPr>
      <xdr:spPr>
        <a:xfrm>
          <a:off x="135731" y="68573987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52AB384E-810F-4FC0-B63B-6880F307135A}"/>
            </a:ext>
          </a:extLst>
        </xdr:cNvPr>
        <xdr:cNvSpPr/>
      </xdr:nvSpPr>
      <xdr:spPr>
        <a:xfrm>
          <a:off x="10901362" y="68565824"/>
          <a:ext cx="4198144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4BE39350-F291-45EB-B2C9-D693E1AA76B9}"/>
            </a:ext>
          </a:extLst>
        </xdr:cNvPr>
        <xdr:cNvSpPr/>
      </xdr:nvSpPr>
      <xdr:spPr>
        <a:xfrm>
          <a:off x="9655968" y="68570588"/>
          <a:ext cx="137543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A9851F69-FFB4-428D-8D91-EDD58716DDD9}"/>
            </a:ext>
          </a:extLst>
        </xdr:cNvPr>
        <xdr:cNvSpPr/>
      </xdr:nvSpPr>
      <xdr:spPr>
        <a:xfrm>
          <a:off x="1597883" y="71751825"/>
          <a:ext cx="164211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12ACC900-5D0C-4D57-A36A-04847874B383}"/>
            </a:ext>
          </a:extLst>
        </xdr:cNvPr>
        <xdr:cNvSpPr/>
      </xdr:nvSpPr>
      <xdr:spPr>
        <a:xfrm>
          <a:off x="123825" y="71751825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4C99EAF6-AE5D-4881-962E-947B7A8E5B25}"/>
            </a:ext>
          </a:extLst>
        </xdr:cNvPr>
        <xdr:cNvSpPr/>
      </xdr:nvSpPr>
      <xdr:spPr>
        <a:xfrm>
          <a:off x="1397793" y="72290202"/>
          <a:ext cx="11603832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B4093831-F62A-4C79-8F5F-064F1D77845D}"/>
            </a:ext>
          </a:extLst>
        </xdr:cNvPr>
        <xdr:cNvSpPr/>
      </xdr:nvSpPr>
      <xdr:spPr>
        <a:xfrm>
          <a:off x="103043" y="72290203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54775558-AB13-4F89-9909-45411FB4B7D8}"/>
            </a:ext>
          </a:extLst>
        </xdr:cNvPr>
        <xdr:cNvSpPr/>
      </xdr:nvSpPr>
      <xdr:spPr>
        <a:xfrm>
          <a:off x="1150144" y="76361925"/>
          <a:ext cx="4452937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C3BFE219-E932-4903-B5AE-0AF71F9B7088}"/>
            </a:ext>
          </a:extLst>
        </xdr:cNvPr>
        <xdr:cNvSpPr/>
      </xdr:nvSpPr>
      <xdr:spPr>
        <a:xfrm>
          <a:off x="137432" y="76361925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316877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FDE5C56D-0106-4CE0-9B80-8F16839A54FE}"/>
            </a:ext>
          </a:extLst>
        </xdr:cNvPr>
        <xdr:cNvSpPr txBox="1"/>
      </xdr:nvSpPr>
      <xdr:spPr>
        <a:xfrm>
          <a:off x="8476899" y="77499468"/>
          <a:ext cx="5927453" cy="106721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una reducción de 1,4 puntos porcentuales en el periodo de enero a setiembre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C72543E0-23BF-4E0A-9EC9-742FA86F0A95}"/>
            </a:ext>
          </a:extLst>
        </xdr:cNvPr>
        <xdr:cNvSpPr/>
      </xdr:nvSpPr>
      <xdr:spPr bwMode="auto">
        <a:xfrm>
          <a:off x="6107400" y="77777341"/>
          <a:ext cx="192140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6DEAF809-7FB2-4367-8184-DDD5A5362CA3}"/>
            </a:ext>
          </a:extLst>
        </xdr:cNvPr>
        <xdr:cNvSpPr/>
      </xdr:nvSpPr>
      <xdr:spPr>
        <a:xfrm>
          <a:off x="986679" y="53286218"/>
          <a:ext cx="9902778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54D78CF3-BAB6-4BE0-ADCE-F6044B66C106}"/>
            </a:ext>
          </a:extLst>
        </xdr:cNvPr>
        <xdr:cNvSpPr/>
      </xdr:nvSpPr>
      <xdr:spPr>
        <a:xfrm>
          <a:off x="89647" y="5328621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FBE1D201-2A16-43AF-9BAF-8C218E25239B}"/>
            </a:ext>
          </a:extLst>
        </xdr:cNvPr>
        <xdr:cNvSpPr txBox="1"/>
      </xdr:nvSpPr>
      <xdr:spPr>
        <a:xfrm>
          <a:off x="95251" y="75009376"/>
          <a:ext cx="12780168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294823</xdr:colOff>
      <xdr:row>210</xdr:row>
      <xdr:rowOff>171901</xdr:rowOff>
    </xdr:from>
    <xdr:to>
      <xdr:col>17</xdr:col>
      <xdr:colOff>830603</xdr:colOff>
      <xdr:row>237</xdr:row>
      <xdr:rowOff>87451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27587B48-E421-4260-AB57-0FF224A14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9777BAB2-22A8-46EB-BF72-FF2F78C59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36F5E944-D26F-401E-8734-3FC97B7A9BEE}"/>
            </a:ext>
          </a:extLst>
        </xdr:cNvPr>
        <xdr:cNvSpPr/>
      </xdr:nvSpPr>
      <xdr:spPr>
        <a:xfrm>
          <a:off x="986679" y="60668093"/>
          <a:ext cx="6890497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3A79080D-2984-4EA3-A774-B2EAA1F8AC5B}"/>
            </a:ext>
          </a:extLst>
        </xdr:cNvPr>
        <xdr:cNvSpPr/>
      </xdr:nvSpPr>
      <xdr:spPr>
        <a:xfrm>
          <a:off x="89647" y="606680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481892</xdr:colOff>
      <xdr:row>242</xdr:row>
      <xdr:rowOff>138507</xdr:rowOff>
    </xdr:from>
    <xdr:to>
      <xdr:col>15</xdr:col>
      <xdr:colOff>366699</xdr:colOff>
      <xdr:row>269</xdr:row>
      <xdr:rowOff>81616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603A9C35-5B5D-46D3-9BFA-D1A1CC4CC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3BE3F194-E62D-4DFB-84E9-811D11E7D269}"/>
            </a:ext>
          </a:extLst>
        </xdr:cNvPr>
        <xdr:cNvSpPr/>
      </xdr:nvSpPr>
      <xdr:spPr>
        <a:xfrm>
          <a:off x="13951999" y="28317303"/>
          <a:ext cx="1193929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E7CE5CD9-FC58-40F1-AED8-F2AECE7A71D2}"/>
            </a:ext>
          </a:extLst>
        </xdr:cNvPr>
        <xdr:cNvSpPr/>
      </xdr:nvSpPr>
      <xdr:spPr>
        <a:xfrm>
          <a:off x="986678" y="37417568"/>
          <a:ext cx="880502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6BEA8C8D-F610-4331-AE15-E7359650F276}"/>
            </a:ext>
          </a:extLst>
        </xdr:cNvPr>
        <xdr:cNvSpPr/>
      </xdr:nvSpPr>
      <xdr:spPr>
        <a:xfrm>
          <a:off x="89647" y="374175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7F545711-A8F0-4766-BB38-17755A34B780}"/>
            </a:ext>
          </a:extLst>
        </xdr:cNvPr>
        <xdr:cNvSpPr/>
      </xdr:nvSpPr>
      <xdr:spPr>
        <a:xfrm>
          <a:off x="941054" y="32864970"/>
          <a:ext cx="974711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C521BC69-E12D-4EEA-9B79-7CDD20133151}"/>
            </a:ext>
          </a:extLst>
        </xdr:cNvPr>
        <xdr:cNvSpPr/>
      </xdr:nvSpPr>
      <xdr:spPr>
        <a:xfrm>
          <a:off x="132905" y="3286496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D6CD11CD-EFD7-47A0-8979-D5D8071460F2}"/>
            </a:ext>
          </a:extLst>
        </xdr:cNvPr>
        <xdr:cNvSpPr txBox="1"/>
      </xdr:nvSpPr>
      <xdr:spPr>
        <a:xfrm>
          <a:off x="123827" y="36116981"/>
          <a:ext cx="18042029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872F8F6A-C5F7-48BA-AE11-8A6D3090EEB8}"/>
            </a:ext>
          </a:extLst>
        </xdr:cNvPr>
        <xdr:cNvSpPr/>
      </xdr:nvSpPr>
      <xdr:spPr>
        <a:xfrm>
          <a:off x="133371" y="80438086"/>
          <a:ext cx="178789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CA90AF14-E980-43CB-9B6E-D1B076FE3994}"/>
            </a:ext>
          </a:extLst>
        </xdr:cNvPr>
        <xdr:cNvSpPr/>
      </xdr:nvSpPr>
      <xdr:spPr>
        <a:xfrm>
          <a:off x="123825" y="8086725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3F603031-9C55-495D-ABE5-A77AF9BED1C8}"/>
            </a:ext>
          </a:extLst>
        </xdr:cNvPr>
        <xdr:cNvSpPr/>
      </xdr:nvSpPr>
      <xdr:spPr>
        <a:xfrm>
          <a:off x="1404259" y="81448115"/>
          <a:ext cx="5139417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40076DD6-CBAC-4A00-9AFB-78C20057D87E}"/>
            </a:ext>
          </a:extLst>
        </xdr:cNvPr>
        <xdr:cNvSpPr/>
      </xdr:nvSpPr>
      <xdr:spPr>
        <a:xfrm>
          <a:off x="128736" y="81442351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5E64BEBC-054F-4A8C-9334-8029DA9D4DAE}"/>
            </a:ext>
          </a:extLst>
        </xdr:cNvPr>
        <xdr:cNvSpPr/>
      </xdr:nvSpPr>
      <xdr:spPr>
        <a:xfrm>
          <a:off x="8903073" y="81461386"/>
          <a:ext cx="503888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280F314B-6940-4513-82DC-DAB504C59949}"/>
            </a:ext>
          </a:extLst>
        </xdr:cNvPr>
        <xdr:cNvSpPr/>
      </xdr:nvSpPr>
      <xdr:spPr>
        <a:xfrm>
          <a:off x="7879577" y="81457800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E7C6BF75-21DD-44BA-8D44-D471B43F0A08}"/>
            </a:ext>
          </a:extLst>
        </xdr:cNvPr>
        <xdr:cNvSpPr/>
      </xdr:nvSpPr>
      <xdr:spPr bwMode="auto">
        <a:xfrm>
          <a:off x="14142441" y="82798952"/>
          <a:ext cx="1505454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A723DC9-8AF0-4EFA-B589-786EC70CE219}"/>
            </a:ext>
          </a:extLst>
        </xdr:cNvPr>
        <xdr:cNvSpPr txBox="1"/>
      </xdr:nvSpPr>
      <xdr:spPr>
        <a:xfrm>
          <a:off x="15775983" y="82278828"/>
          <a:ext cx="223411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7,3 puntos porcentuales en el periodo de enero a  setiembre de 2024 frente a lo registrado en el mismo periodo del año anterior.</a:t>
          </a:r>
        </a:p>
      </xdr:txBody>
    </xdr:sp>
    <xdr:clientData/>
  </xdr:twoCellAnchor>
  <xdr:twoCellAnchor editAs="oneCell">
    <xdr:from>
      <xdr:col>11</xdr:col>
      <xdr:colOff>674915</xdr:colOff>
      <xdr:row>174</xdr:row>
      <xdr:rowOff>250372</xdr:rowOff>
    </xdr:from>
    <xdr:to>
      <xdr:col>17</xdr:col>
      <xdr:colOff>167514</xdr:colOff>
      <xdr:row>207</xdr:row>
      <xdr:rowOff>147895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274D3622-E694-4B2F-9043-467C160618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3" t="3850" r="9976" b="4480"/>
        <a:stretch/>
      </xdr:blipFill>
      <xdr:spPr bwMode="auto">
        <a:xfrm>
          <a:off x="11552465" y="45036922"/>
          <a:ext cx="5683849" cy="8025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Se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105106</v>
          </cell>
          <cell r="E30">
            <v>19171</v>
          </cell>
        </row>
        <row r="32">
          <cell r="O32">
            <v>23640</v>
          </cell>
        </row>
        <row r="33">
          <cell r="O33">
            <v>22473</v>
          </cell>
        </row>
        <row r="34">
          <cell r="O34">
            <v>70495</v>
          </cell>
        </row>
        <row r="35">
          <cell r="O35">
            <v>7669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87586</v>
          </cell>
          <cell r="E66">
            <v>14849</v>
          </cell>
          <cell r="F66">
            <v>13830</v>
          </cell>
          <cell r="G66">
            <v>7728</v>
          </cell>
          <cell r="H66">
            <v>284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130</v>
          </cell>
          <cell r="O105">
            <v>65</v>
          </cell>
          <cell r="P105">
            <v>200</v>
          </cell>
          <cell r="Q105">
            <v>101</v>
          </cell>
        </row>
        <row r="106">
          <cell r="M106" t="str">
            <v>Psicológica</v>
          </cell>
          <cell r="N106">
            <v>11494</v>
          </cell>
          <cell r="O106">
            <v>5825</v>
          </cell>
          <cell r="P106">
            <v>31200</v>
          </cell>
          <cell r="Q106">
            <v>4583</v>
          </cell>
        </row>
        <row r="107">
          <cell r="M107" t="str">
            <v>Física</v>
          </cell>
          <cell r="N107">
            <v>6843</v>
          </cell>
          <cell r="O107">
            <v>5309</v>
          </cell>
          <cell r="P107">
            <v>32133</v>
          </cell>
          <cell r="Q107">
            <v>2809</v>
          </cell>
        </row>
        <row r="108">
          <cell r="M108" t="str">
            <v>Sexual</v>
          </cell>
          <cell r="N108">
            <v>5173</v>
          </cell>
          <cell r="O108">
            <v>11274</v>
          </cell>
          <cell r="P108">
            <v>6962</v>
          </cell>
          <cell r="Q108">
            <v>176</v>
          </cell>
        </row>
        <row r="213">
          <cell r="M213" t="str">
            <v>Tumbes</v>
          </cell>
          <cell r="N213">
            <v>51</v>
          </cell>
        </row>
        <row r="214">
          <cell r="M214" t="str">
            <v>Moquegua</v>
          </cell>
          <cell r="N214">
            <v>73</v>
          </cell>
        </row>
        <row r="215">
          <cell r="M215" t="str">
            <v>Pasco</v>
          </cell>
          <cell r="N215">
            <v>73</v>
          </cell>
        </row>
        <row r="216">
          <cell r="M216" t="str">
            <v>Madre De Dios</v>
          </cell>
          <cell r="N216">
            <v>89</v>
          </cell>
        </row>
        <row r="217">
          <cell r="M217" t="str">
            <v>Huancavelica</v>
          </cell>
          <cell r="N217">
            <v>172</v>
          </cell>
        </row>
        <row r="218">
          <cell r="M218" t="str">
            <v>Apurimac</v>
          </cell>
          <cell r="N218">
            <v>175</v>
          </cell>
        </row>
        <row r="219">
          <cell r="M219" t="str">
            <v>Amazonas</v>
          </cell>
          <cell r="N219">
            <v>180</v>
          </cell>
        </row>
        <row r="220">
          <cell r="M220" t="str">
            <v>Callao</v>
          </cell>
          <cell r="N220">
            <v>180</v>
          </cell>
        </row>
        <row r="221">
          <cell r="M221" t="str">
            <v>Tacna</v>
          </cell>
          <cell r="N221">
            <v>188</v>
          </cell>
        </row>
        <row r="222">
          <cell r="M222" t="str">
            <v>Lambayeque</v>
          </cell>
          <cell r="N222">
            <v>216</v>
          </cell>
        </row>
        <row r="223">
          <cell r="M223" t="str">
            <v>Loreto</v>
          </cell>
          <cell r="N223">
            <v>238</v>
          </cell>
        </row>
        <row r="224">
          <cell r="M224" t="str">
            <v>Cajamarca</v>
          </cell>
          <cell r="N224">
            <v>240</v>
          </cell>
        </row>
        <row r="225">
          <cell r="M225" t="str">
            <v>Piura</v>
          </cell>
          <cell r="N225">
            <v>272</v>
          </cell>
        </row>
        <row r="226">
          <cell r="M226" t="str">
            <v>Puno</v>
          </cell>
          <cell r="N226">
            <v>290</v>
          </cell>
        </row>
        <row r="227">
          <cell r="M227" t="str">
            <v>Ucayali</v>
          </cell>
          <cell r="N227">
            <v>312</v>
          </cell>
        </row>
        <row r="228">
          <cell r="M228" t="str">
            <v>Ayacucho</v>
          </cell>
          <cell r="N228">
            <v>327</v>
          </cell>
        </row>
        <row r="229">
          <cell r="M229" t="str">
            <v>Ica</v>
          </cell>
          <cell r="N229">
            <v>328</v>
          </cell>
        </row>
        <row r="230">
          <cell r="M230" t="str">
            <v>Ancash</v>
          </cell>
          <cell r="N230">
            <v>359</v>
          </cell>
        </row>
        <row r="231">
          <cell r="M231" t="str">
            <v>Huanuco</v>
          </cell>
          <cell r="N231">
            <v>401</v>
          </cell>
        </row>
        <row r="232">
          <cell r="M232" t="str">
            <v>San Martin</v>
          </cell>
          <cell r="N232">
            <v>440</v>
          </cell>
        </row>
        <row r="233">
          <cell r="M233" t="str">
            <v>Junin</v>
          </cell>
          <cell r="N233">
            <v>502</v>
          </cell>
        </row>
        <row r="234">
          <cell r="M234" t="str">
            <v>La Libertad</v>
          </cell>
          <cell r="N234">
            <v>513</v>
          </cell>
        </row>
        <row r="235">
          <cell r="M235" t="str">
            <v>Cusco</v>
          </cell>
          <cell r="N235">
            <v>630</v>
          </cell>
        </row>
        <row r="236">
          <cell r="M236" t="str">
            <v>Arequipa</v>
          </cell>
          <cell r="N236">
            <v>773</v>
          </cell>
        </row>
        <row r="237">
          <cell r="M237" t="str">
            <v>Lima</v>
          </cell>
          <cell r="N237">
            <v>2569</v>
          </cell>
        </row>
        <row r="244">
          <cell r="J244" t="str">
            <v>Madre De Dios</v>
          </cell>
          <cell r="K244">
            <v>5311</v>
          </cell>
        </row>
        <row r="245">
          <cell r="J245" t="str">
            <v>Pasco</v>
          </cell>
          <cell r="K245">
            <v>6517</v>
          </cell>
        </row>
        <row r="246">
          <cell r="J246" t="str">
            <v>Moquegua</v>
          </cell>
          <cell r="K246">
            <v>6845</v>
          </cell>
        </row>
        <row r="247">
          <cell r="J247" t="str">
            <v>Amazonas</v>
          </cell>
          <cell r="K247">
            <v>8222</v>
          </cell>
        </row>
        <row r="248">
          <cell r="J248" t="str">
            <v>Tumbes</v>
          </cell>
          <cell r="K248">
            <v>9315</v>
          </cell>
        </row>
        <row r="249">
          <cell r="J249" t="str">
            <v>Huancavelica</v>
          </cell>
          <cell r="K249">
            <v>10514</v>
          </cell>
        </row>
        <row r="250">
          <cell r="J250" t="str">
            <v>Ucayali</v>
          </cell>
          <cell r="K250">
            <v>10957</v>
          </cell>
        </row>
        <row r="251">
          <cell r="J251" t="str">
            <v>Tacna</v>
          </cell>
          <cell r="K251">
            <v>12334</v>
          </cell>
        </row>
        <row r="252">
          <cell r="J252" t="str">
            <v>Loreto</v>
          </cell>
          <cell r="K252">
            <v>12869</v>
          </cell>
        </row>
        <row r="253">
          <cell r="J253" t="str">
            <v>Apurimac</v>
          </cell>
          <cell r="K253">
            <v>15141</v>
          </cell>
        </row>
        <row r="254">
          <cell r="J254" t="str">
            <v>Cajamarca</v>
          </cell>
          <cell r="K254">
            <v>16133</v>
          </cell>
        </row>
        <row r="255">
          <cell r="J255" t="str">
            <v>Callao</v>
          </cell>
          <cell r="K255">
            <v>16353</v>
          </cell>
        </row>
        <row r="256">
          <cell r="J256" t="str">
            <v>Lambayeque</v>
          </cell>
          <cell r="K256">
            <v>17989</v>
          </cell>
        </row>
        <row r="257">
          <cell r="J257" t="str">
            <v>Puno</v>
          </cell>
          <cell r="K257">
            <v>21976</v>
          </cell>
        </row>
        <row r="258">
          <cell r="J258" t="str">
            <v>Ayacucho</v>
          </cell>
          <cell r="K258">
            <v>22142</v>
          </cell>
        </row>
        <row r="259">
          <cell r="J259" t="str">
            <v>Huanuco</v>
          </cell>
          <cell r="K259">
            <v>22237</v>
          </cell>
        </row>
        <row r="260">
          <cell r="J260" t="str">
            <v>Ica</v>
          </cell>
          <cell r="K260">
            <v>26052</v>
          </cell>
        </row>
        <row r="261">
          <cell r="J261" t="str">
            <v>San Martin</v>
          </cell>
          <cell r="K261">
            <v>29119</v>
          </cell>
        </row>
        <row r="262">
          <cell r="J262" t="str">
            <v>Junin</v>
          </cell>
          <cell r="K262">
            <v>31779</v>
          </cell>
        </row>
        <row r="263">
          <cell r="J263" t="str">
            <v>Piura</v>
          </cell>
          <cell r="K263">
            <v>33277</v>
          </cell>
        </row>
        <row r="264">
          <cell r="J264" t="str">
            <v>La Libertad</v>
          </cell>
          <cell r="K264">
            <v>34778</v>
          </cell>
        </row>
        <row r="265">
          <cell r="J265" t="str">
            <v>Ancash</v>
          </cell>
          <cell r="K265">
            <v>36441</v>
          </cell>
        </row>
        <row r="266">
          <cell r="J266" t="str">
            <v>Cusco</v>
          </cell>
          <cell r="K266">
            <v>48506</v>
          </cell>
        </row>
        <row r="267">
          <cell r="J267" t="str">
            <v>Arequipa</v>
          </cell>
          <cell r="K267">
            <v>70746</v>
          </cell>
        </row>
        <row r="268">
          <cell r="J268" t="str">
            <v>Lima</v>
          </cell>
          <cell r="K268">
            <v>197531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A3FA-A3E5-4E12-90DE-590D0574DF08}">
  <sheetPr>
    <tabColor theme="1" tint="0.14999847407452621"/>
  </sheetPr>
  <dimension ref="B1:S351"/>
  <sheetViews>
    <sheetView showGridLines="0" tabSelected="1" view="pageBreakPreview" zoomScale="85" zoomScaleNormal="85" zoomScaleSheetLayoutView="85" workbookViewId="0">
      <selection activeCell="A500" sqref="A500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28515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4" style="2" customWidth="1"/>
    <col min="11" max="11" width="16.28515625" style="2" customWidth="1"/>
    <col min="12" max="12" width="18" style="2" customWidth="1"/>
    <col min="13" max="13" width="13.85546875" style="2" customWidth="1"/>
    <col min="14" max="14" width="16.28515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28515625" style="2" customWidth="1"/>
    <col min="19" max="19" width="1.425781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13640</v>
      </c>
      <c r="D18" s="35">
        <v>11640</v>
      </c>
      <c r="E18" s="35">
        <v>2000</v>
      </c>
      <c r="F18" s="36"/>
      <c r="G18" s="37"/>
      <c r="M18" s="38" t="s">
        <v>10</v>
      </c>
      <c r="N18" s="34">
        <f>SUM(O18:R18)</f>
        <v>13640</v>
      </c>
      <c r="O18" s="35">
        <v>60</v>
      </c>
      <c r="P18" s="35">
        <v>5767</v>
      </c>
      <c r="Q18" s="35">
        <v>5387</v>
      </c>
      <c r="R18" s="35">
        <v>2426</v>
      </c>
    </row>
    <row r="19" spans="2:19" ht="27.75" customHeight="1" x14ac:dyDescent="0.25">
      <c r="B19" s="33" t="s">
        <v>11</v>
      </c>
      <c r="C19" s="34">
        <f>SUM(D19:E19)</f>
        <v>12911</v>
      </c>
      <c r="D19" s="35">
        <v>11070</v>
      </c>
      <c r="E19" s="35">
        <v>1841</v>
      </c>
      <c r="F19" s="36"/>
      <c r="G19" s="37"/>
      <c r="M19" s="38" t="s">
        <v>11</v>
      </c>
      <c r="N19" s="34">
        <f t="shared" ref="N19:N29" si="0">SUM(O19:R19)</f>
        <v>12911</v>
      </c>
      <c r="O19" s="35">
        <v>54</v>
      </c>
      <c r="P19" s="35">
        <v>5541</v>
      </c>
      <c r="Q19" s="35">
        <v>4998</v>
      </c>
      <c r="R19" s="35">
        <v>2318</v>
      </c>
    </row>
    <row r="20" spans="2:19" ht="27.75" customHeight="1" x14ac:dyDescent="0.25">
      <c r="B20" s="33" t="s">
        <v>12</v>
      </c>
      <c r="C20" s="34">
        <f t="shared" ref="C20:C29" si="1">SUM(D20:E20)</f>
        <v>13009</v>
      </c>
      <c r="D20" s="35">
        <v>11016</v>
      </c>
      <c r="E20" s="35">
        <v>1993</v>
      </c>
      <c r="F20" s="36"/>
      <c r="G20" s="37"/>
      <c r="M20" s="38" t="s">
        <v>12</v>
      </c>
      <c r="N20" s="34">
        <f t="shared" si="0"/>
        <v>13009</v>
      </c>
      <c r="O20" s="35">
        <v>54</v>
      </c>
      <c r="P20" s="35">
        <v>5479</v>
      </c>
      <c r="Q20" s="35">
        <v>5172</v>
      </c>
      <c r="R20" s="35">
        <v>2304</v>
      </c>
    </row>
    <row r="21" spans="2:19" ht="28.5" customHeight="1" x14ac:dyDescent="0.25">
      <c r="B21" s="33" t="s">
        <v>13</v>
      </c>
      <c r="C21" s="34">
        <f t="shared" si="1"/>
        <v>14766</v>
      </c>
      <c r="D21" s="35">
        <v>12426</v>
      </c>
      <c r="E21" s="35">
        <v>2340</v>
      </c>
      <c r="F21" s="36"/>
      <c r="G21" s="37"/>
      <c r="M21" s="38" t="s">
        <v>13</v>
      </c>
      <c r="N21" s="34">
        <f t="shared" si="0"/>
        <v>14766</v>
      </c>
      <c r="O21" s="35">
        <v>63</v>
      </c>
      <c r="P21" s="35">
        <v>6271</v>
      </c>
      <c r="Q21" s="35">
        <v>5565</v>
      </c>
      <c r="R21" s="35">
        <v>2867</v>
      </c>
    </row>
    <row r="22" spans="2:19" ht="28.5" customHeight="1" x14ac:dyDescent="0.25">
      <c r="B22" s="33" t="s">
        <v>14</v>
      </c>
      <c r="C22" s="34">
        <f t="shared" si="1"/>
        <v>14296</v>
      </c>
      <c r="D22" s="35">
        <v>12145</v>
      </c>
      <c r="E22" s="35">
        <v>2151</v>
      </c>
      <c r="F22" s="36"/>
      <c r="G22" s="39"/>
      <c r="M22" s="38" t="s">
        <v>14</v>
      </c>
      <c r="N22" s="34">
        <f t="shared" si="0"/>
        <v>14296</v>
      </c>
      <c r="O22" s="35">
        <v>53</v>
      </c>
      <c r="P22" s="35">
        <v>5932</v>
      </c>
      <c r="Q22" s="35">
        <v>5580</v>
      </c>
      <c r="R22" s="35">
        <v>2731</v>
      </c>
    </row>
    <row r="23" spans="2:19" ht="28.5" customHeight="1" x14ac:dyDescent="0.25">
      <c r="B23" s="33" t="s">
        <v>15</v>
      </c>
      <c r="C23" s="34">
        <f t="shared" si="1"/>
        <v>13317</v>
      </c>
      <c r="D23" s="35">
        <v>11178</v>
      </c>
      <c r="E23" s="35">
        <v>2139</v>
      </c>
      <c r="F23" s="36"/>
      <c r="G23" s="40"/>
      <c r="M23" s="41" t="s">
        <v>15</v>
      </c>
      <c r="N23" s="34">
        <f t="shared" si="0"/>
        <v>13317</v>
      </c>
      <c r="O23" s="42">
        <v>47</v>
      </c>
      <c r="P23" s="42">
        <v>5724</v>
      </c>
      <c r="Q23" s="42">
        <v>4953</v>
      </c>
      <c r="R23" s="42">
        <v>2593</v>
      </c>
    </row>
    <row r="24" spans="2:19" ht="28.5" customHeight="1" x14ac:dyDescent="0.25">
      <c r="B24" s="33" t="s">
        <v>16</v>
      </c>
      <c r="C24" s="34">
        <f t="shared" si="1"/>
        <v>13837</v>
      </c>
      <c r="D24" s="35">
        <v>11599</v>
      </c>
      <c r="E24" s="35">
        <v>2238</v>
      </c>
      <c r="F24" s="36"/>
      <c r="G24" s="40"/>
      <c r="M24" s="38" t="s">
        <v>16</v>
      </c>
      <c r="N24" s="34">
        <f t="shared" si="0"/>
        <v>13837</v>
      </c>
      <c r="O24" s="35">
        <v>50</v>
      </c>
      <c r="P24" s="35">
        <v>6007</v>
      </c>
      <c r="Q24" s="35">
        <v>5088</v>
      </c>
      <c r="R24" s="35">
        <v>2692</v>
      </c>
    </row>
    <row r="25" spans="2:19" ht="28.5" customHeight="1" x14ac:dyDescent="0.25">
      <c r="B25" s="33" t="s">
        <v>17</v>
      </c>
      <c r="C25" s="34">
        <f t="shared" si="1"/>
        <v>14049</v>
      </c>
      <c r="D25" s="35">
        <v>11817</v>
      </c>
      <c r="E25" s="35">
        <v>2232</v>
      </c>
      <c r="F25" s="36"/>
      <c r="G25" s="40"/>
      <c r="M25" s="38" t="s">
        <v>17</v>
      </c>
      <c r="N25" s="34">
        <f t="shared" si="0"/>
        <v>14049</v>
      </c>
      <c r="O25" s="35">
        <v>67</v>
      </c>
      <c r="P25" s="35">
        <v>6137</v>
      </c>
      <c r="Q25" s="35">
        <v>5115</v>
      </c>
      <c r="R25" s="35">
        <v>2730</v>
      </c>
    </row>
    <row r="26" spans="2:19" ht="28.5" customHeight="1" thickBot="1" x14ac:dyDescent="0.3">
      <c r="B26" s="33" t="s">
        <v>18</v>
      </c>
      <c r="C26" s="34">
        <f t="shared" si="1"/>
        <v>14452</v>
      </c>
      <c r="D26" s="35">
        <v>12215</v>
      </c>
      <c r="E26" s="35">
        <v>2237</v>
      </c>
      <c r="F26" s="36"/>
      <c r="G26" s="40"/>
      <c r="M26" s="38" t="s">
        <v>18</v>
      </c>
      <c r="N26" s="34">
        <f t="shared" si="0"/>
        <v>14452</v>
      </c>
      <c r="O26" s="35">
        <v>48</v>
      </c>
      <c r="P26" s="35">
        <v>6244</v>
      </c>
      <c r="Q26" s="35">
        <v>5236</v>
      </c>
      <c r="R26" s="35">
        <v>2924</v>
      </c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124277</v>
      </c>
      <c r="D30" s="45">
        <f>SUM(D18:D29)</f>
        <v>105106</v>
      </c>
      <c r="E30" s="45">
        <f>SUM(E18:E29)</f>
        <v>19171</v>
      </c>
      <c r="F30" s="40"/>
      <c r="G30" s="46"/>
      <c r="M30" s="47" t="s">
        <v>3</v>
      </c>
      <c r="N30" s="44">
        <f>SUM(N18:N29)</f>
        <v>124277</v>
      </c>
      <c r="O30" s="44">
        <f>SUM(O18:O29)</f>
        <v>496</v>
      </c>
      <c r="P30" s="44">
        <f>SUM(P18:P29)</f>
        <v>53102</v>
      </c>
      <c r="Q30" s="44">
        <f>SUM(Q18:Q29)</f>
        <v>47094</v>
      </c>
      <c r="R30" s="44">
        <f>SUM(R18:R29)</f>
        <v>23585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0.84573975876469498</v>
      </c>
      <c r="E31" s="49">
        <f>E30/$C30</f>
        <v>0.15426024123530502</v>
      </c>
      <c r="F31" s="1"/>
      <c r="M31" s="48" t="s">
        <v>22</v>
      </c>
      <c r="N31" s="50">
        <f>N30/$N30</f>
        <v>1</v>
      </c>
      <c r="O31" s="50">
        <f>O30/$N30</f>
        <v>3.9910844323567517E-3</v>
      </c>
      <c r="P31" s="50">
        <f>P30/$N30</f>
        <v>0.42728743049800044</v>
      </c>
      <c r="Q31" s="50">
        <f>Q30/$N30</f>
        <v>0.37894381100284041</v>
      </c>
      <c r="R31" s="50">
        <f>R30/$N30</f>
        <v>0.18977767406680238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23640</v>
      </c>
      <c r="P32" s="53">
        <f>O32/O$36</f>
        <v>0.1902202338324871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22473</v>
      </c>
      <c r="P33" s="53">
        <f>O33/O$36</f>
        <v>0.18082992025877676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70495</v>
      </c>
      <c r="P34" s="53">
        <f>O34/O$36</f>
        <v>0.56724092148989758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7669</v>
      </c>
      <c r="P35" s="53">
        <f>O35/O$36</f>
        <v>6.1708924418838559E-2</v>
      </c>
      <c r="Q35" s="55"/>
      <c r="R35" s="55"/>
    </row>
    <row r="36" spans="2:18" ht="23.25" customHeight="1" x14ac:dyDescent="0.25">
      <c r="B36" s="38" t="s">
        <v>10</v>
      </c>
      <c r="C36" s="34">
        <f>SUM(D36:K36)</f>
        <v>13640</v>
      </c>
      <c r="D36" s="35">
        <v>827</v>
      </c>
      <c r="E36" s="35">
        <v>1568</v>
      </c>
      <c r="F36" s="35">
        <v>2239</v>
      </c>
      <c r="G36" s="60">
        <v>1918</v>
      </c>
      <c r="H36" s="35">
        <v>2636</v>
      </c>
      <c r="I36" s="35">
        <v>2180</v>
      </c>
      <c r="J36" s="35">
        <v>1431</v>
      </c>
      <c r="K36" s="35">
        <v>841</v>
      </c>
      <c r="L36" s="1"/>
      <c r="M36" s="55"/>
      <c r="N36" s="61" t="s">
        <v>3</v>
      </c>
      <c r="O36" s="52">
        <f>SUM(O32:O35)</f>
        <v>124277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12911</v>
      </c>
      <c r="D37" s="35">
        <v>715</v>
      </c>
      <c r="E37" s="35">
        <v>1538</v>
      </c>
      <c r="F37" s="35">
        <v>2063</v>
      </c>
      <c r="G37" s="35">
        <v>1828</v>
      </c>
      <c r="H37" s="35">
        <v>2652</v>
      </c>
      <c r="I37" s="35">
        <v>2025</v>
      </c>
      <c r="J37" s="35">
        <v>1288</v>
      </c>
      <c r="K37" s="35">
        <v>802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13009</v>
      </c>
      <c r="D38" s="35">
        <v>734</v>
      </c>
      <c r="E38" s="35">
        <v>1523</v>
      </c>
      <c r="F38" s="35">
        <v>2173</v>
      </c>
      <c r="G38" s="35">
        <v>1824</v>
      </c>
      <c r="H38" s="35">
        <v>2706</v>
      </c>
      <c r="I38" s="35">
        <v>2023</v>
      </c>
      <c r="J38" s="35">
        <v>1213</v>
      </c>
      <c r="K38" s="35">
        <v>813</v>
      </c>
      <c r="L38" s="1"/>
      <c r="M38" s="55"/>
      <c r="Q38" s="55"/>
      <c r="R38" s="55"/>
    </row>
    <row r="39" spans="2:18" ht="23.25" customHeight="1" x14ac:dyDescent="0.25">
      <c r="B39" s="38" t="s">
        <v>13</v>
      </c>
      <c r="C39" s="34">
        <f t="shared" si="2"/>
        <v>14766</v>
      </c>
      <c r="D39" s="35">
        <v>926</v>
      </c>
      <c r="E39" s="35">
        <v>1956</v>
      </c>
      <c r="F39" s="35">
        <v>2753</v>
      </c>
      <c r="G39" s="35">
        <v>1825</v>
      </c>
      <c r="H39" s="35">
        <v>2804</v>
      </c>
      <c r="I39" s="35">
        <v>2227</v>
      </c>
      <c r="J39" s="35">
        <v>1331</v>
      </c>
      <c r="K39" s="35">
        <v>944</v>
      </c>
      <c r="L39" s="1"/>
      <c r="M39" s="55"/>
      <c r="N39" s="63"/>
      <c r="O39" s="63"/>
      <c r="P39" s="63"/>
      <c r="Q39" s="55"/>
      <c r="R39" s="55"/>
    </row>
    <row r="40" spans="2:18" ht="23.25" customHeight="1" x14ac:dyDescent="0.25">
      <c r="B40" s="38" t="s">
        <v>14</v>
      </c>
      <c r="C40" s="34">
        <f t="shared" si="2"/>
        <v>14296</v>
      </c>
      <c r="D40" s="35">
        <v>902</v>
      </c>
      <c r="E40" s="35">
        <v>1911</v>
      </c>
      <c r="F40" s="35">
        <v>2716</v>
      </c>
      <c r="G40" s="35">
        <v>1851</v>
      </c>
      <c r="H40" s="35">
        <v>2760</v>
      </c>
      <c r="I40" s="35">
        <v>2074</v>
      </c>
      <c r="J40" s="35">
        <v>1257</v>
      </c>
      <c r="K40" s="35">
        <v>825</v>
      </c>
      <c r="L40" s="1"/>
      <c r="M40" s="55"/>
      <c r="N40" s="63"/>
      <c r="O40" s="63"/>
      <c r="P40" s="63"/>
      <c r="Q40" s="55"/>
      <c r="R40" s="55"/>
    </row>
    <row r="41" spans="2:18" ht="23.25" customHeight="1" x14ac:dyDescent="0.25">
      <c r="B41" s="38" t="s">
        <v>15</v>
      </c>
      <c r="C41" s="34">
        <f t="shared" si="2"/>
        <v>13317</v>
      </c>
      <c r="D41" s="35">
        <v>885</v>
      </c>
      <c r="E41" s="35">
        <v>1764</v>
      </c>
      <c r="F41" s="35">
        <v>2571</v>
      </c>
      <c r="G41" s="35">
        <v>1729</v>
      </c>
      <c r="H41" s="35">
        <v>2475</v>
      </c>
      <c r="I41" s="35">
        <v>1914</v>
      </c>
      <c r="J41" s="35">
        <v>1173</v>
      </c>
      <c r="K41" s="35">
        <v>806</v>
      </c>
      <c r="L41" s="1"/>
      <c r="M41" s="55"/>
      <c r="N41" s="63"/>
      <c r="O41" s="63"/>
      <c r="P41" s="63"/>
      <c r="Q41" s="55"/>
      <c r="R41" s="1"/>
    </row>
    <row r="42" spans="2:18" ht="23.25" customHeight="1" x14ac:dyDescent="0.25">
      <c r="B42" s="41" t="s">
        <v>16</v>
      </c>
      <c r="C42" s="34">
        <f t="shared" si="2"/>
        <v>13837</v>
      </c>
      <c r="D42" s="42">
        <v>846</v>
      </c>
      <c r="E42" s="42">
        <v>1827</v>
      </c>
      <c r="F42" s="42">
        <v>2595</v>
      </c>
      <c r="G42" s="42">
        <v>1830</v>
      </c>
      <c r="H42" s="42">
        <v>2491</v>
      </c>
      <c r="I42" s="42">
        <v>2055</v>
      </c>
      <c r="J42" s="42">
        <v>1287</v>
      </c>
      <c r="K42" s="42">
        <v>906</v>
      </c>
      <c r="L42" s="1"/>
      <c r="M42" s="55"/>
      <c r="N42" s="55"/>
      <c r="O42" s="63"/>
      <c r="P42" s="55"/>
      <c r="Q42" s="1"/>
      <c r="R42" s="1"/>
    </row>
    <row r="43" spans="2:18" ht="23.25" customHeight="1" x14ac:dyDescent="0.25">
      <c r="B43" s="38" t="s">
        <v>17</v>
      </c>
      <c r="C43" s="34">
        <f t="shared" si="2"/>
        <v>14049</v>
      </c>
      <c r="D43" s="35">
        <v>879</v>
      </c>
      <c r="E43" s="35">
        <v>1910</v>
      </c>
      <c r="F43" s="35">
        <v>2547</v>
      </c>
      <c r="G43" s="35">
        <v>1845</v>
      </c>
      <c r="H43" s="35">
        <v>2612</v>
      </c>
      <c r="I43" s="35">
        <v>2150</v>
      </c>
      <c r="J43" s="35">
        <v>1238</v>
      </c>
      <c r="K43" s="35">
        <v>868</v>
      </c>
      <c r="L43" s="1"/>
      <c r="M43" s="55"/>
      <c r="N43" s="55"/>
      <c r="O43" s="63"/>
      <c r="P43" s="55"/>
      <c r="Q43" s="1"/>
      <c r="R43" s="1"/>
    </row>
    <row r="44" spans="2:18" ht="23.25" customHeight="1" thickBot="1" x14ac:dyDescent="0.3">
      <c r="B44" s="38" t="s">
        <v>18</v>
      </c>
      <c r="C44" s="34">
        <f t="shared" si="2"/>
        <v>14452</v>
      </c>
      <c r="D44" s="35">
        <v>941</v>
      </c>
      <c r="E44" s="35">
        <v>1988</v>
      </c>
      <c r="F44" s="35">
        <v>2816</v>
      </c>
      <c r="G44" s="35">
        <v>1828</v>
      </c>
      <c r="H44" s="35">
        <v>2709</v>
      </c>
      <c r="I44" s="35">
        <v>1985</v>
      </c>
      <c r="J44" s="35">
        <v>1321</v>
      </c>
      <c r="K44" s="35">
        <v>864</v>
      </c>
      <c r="L44" s="1"/>
      <c r="M44" s="55"/>
      <c r="N44" s="55"/>
      <c r="O44" s="63"/>
      <c r="P44" s="55"/>
      <c r="Q44" s="1"/>
      <c r="R44" s="1"/>
    </row>
    <row r="45" spans="2:18" ht="23.25" hidden="1" customHeight="1" x14ac:dyDescent="0.25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124277</v>
      </c>
      <c r="D48" s="44">
        <f t="shared" si="3"/>
        <v>7655</v>
      </c>
      <c r="E48" s="44">
        <f t="shared" si="3"/>
        <v>15985</v>
      </c>
      <c r="F48" s="44">
        <f t="shared" si="3"/>
        <v>22473</v>
      </c>
      <c r="G48" s="44">
        <f t="shared" si="3"/>
        <v>16478</v>
      </c>
      <c r="H48" s="44">
        <f t="shared" si="3"/>
        <v>23845</v>
      </c>
      <c r="I48" s="44">
        <f t="shared" si="3"/>
        <v>18633</v>
      </c>
      <c r="J48" s="44">
        <f t="shared" si="3"/>
        <v>11539</v>
      </c>
      <c r="K48" s="44">
        <f t="shared" si="3"/>
        <v>7669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6.1596272842118813E-2</v>
      </c>
      <c r="E49" s="50">
        <f t="shared" si="4"/>
        <v>0.1286239609903683</v>
      </c>
      <c r="F49" s="50">
        <f t="shared" si="4"/>
        <v>0.18082992025877676</v>
      </c>
      <c r="G49" s="50">
        <f t="shared" si="4"/>
        <v>0.13259090579914223</v>
      </c>
      <c r="H49" s="50">
        <f t="shared" si="4"/>
        <v>0.19186977477731199</v>
      </c>
      <c r="I49" s="50">
        <f t="shared" si="4"/>
        <v>0.14993120207278901</v>
      </c>
      <c r="J49" s="50">
        <f t="shared" si="4"/>
        <v>9.2849038840654347E-2</v>
      </c>
      <c r="K49" s="50">
        <f t="shared" si="4"/>
        <v>6.1708924418838559E-2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23.25" customHeight="1" x14ac:dyDescent="0.25">
      <c r="B54" s="38" t="s">
        <v>10</v>
      </c>
      <c r="C54" s="34">
        <f>SUM(D54:H54)</f>
        <v>13640</v>
      </c>
      <c r="D54" s="35">
        <v>9469</v>
      </c>
      <c r="E54" s="35">
        <v>1567</v>
      </c>
      <c r="F54" s="35">
        <v>1661</v>
      </c>
      <c r="G54" s="35">
        <v>913</v>
      </c>
      <c r="H54" s="35">
        <v>30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12911</v>
      </c>
      <c r="D55" s="35">
        <v>9324</v>
      </c>
      <c r="E55" s="35">
        <v>1425</v>
      </c>
      <c r="F55" s="35">
        <v>1387</v>
      </c>
      <c r="G55" s="35">
        <v>763</v>
      </c>
      <c r="H55" s="35">
        <v>12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13009</v>
      </c>
      <c r="D56" s="35">
        <v>9176</v>
      </c>
      <c r="E56" s="35">
        <v>1505</v>
      </c>
      <c r="F56" s="35">
        <v>1440</v>
      </c>
      <c r="G56" s="35">
        <v>856</v>
      </c>
      <c r="H56" s="35">
        <v>32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x14ac:dyDescent="0.25">
      <c r="B57" s="38" t="s">
        <v>13</v>
      </c>
      <c r="C57" s="34">
        <f t="shared" si="5"/>
        <v>14766</v>
      </c>
      <c r="D57" s="35">
        <v>10408</v>
      </c>
      <c r="E57" s="35">
        <v>1794</v>
      </c>
      <c r="F57" s="35">
        <v>1601</v>
      </c>
      <c r="G57" s="35">
        <v>922</v>
      </c>
      <c r="H57" s="35">
        <v>41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 x14ac:dyDescent="0.25">
      <c r="B58" s="38" t="s">
        <v>14</v>
      </c>
      <c r="C58" s="34">
        <f t="shared" si="5"/>
        <v>14296</v>
      </c>
      <c r="D58" s="35">
        <v>9891</v>
      </c>
      <c r="E58" s="35">
        <v>1755</v>
      </c>
      <c r="F58" s="35">
        <v>1608</v>
      </c>
      <c r="G58" s="35">
        <v>1002</v>
      </c>
      <c r="H58" s="35">
        <v>40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x14ac:dyDescent="0.25">
      <c r="B59" s="38" t="s">
        <v>15</v>
      </c>
      <c r="C59" s="34">
        <f t="shared" si="5"/>
        <v>13317</v>
      </c>
      <c r="D59" s="35">
        <v>9358</v>
      </c>
      <c r="E59" s="35">
        <v>1658</v>
      </c>
      <c r="F59" s="35">
        <v>1510</v>
      </c>
      <c r="G59" s="35">
        <v>771</v>
      </c>
      <c r="H59" s="35">
        <v>20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customHeight="1" x14ac:dyDescent="0.25">
      <c r="B60" s="38" t="s">
        <v>16</v>
      </c>
      <c r="C60" s="34">
        <f t="shared" si="5"/>
        <v>13837</v>
      </c>
      <c r="D60" s="35">
        <v>9838</v>
      </c>
      <c r="E60" s="35">
        <v>1744</v>
      </c>
      <c r="F60" s="35">
        <v>1482</v>
      </c>
      <c r="G60" s="35">
        <v>744</v>
      </c>
      <c r="H60" s="35">
        <v>29</v>
      </c>
      <c r="I60" s="40"/>
      <c r="J60" s="75"/>
      <c r="N60" s="75"/>
      <c r="O60" s="78"/>
      <c r="P60" s="36"/>
      <c r="Q60" s="75"/>
      <c r="R60" s="75"/>
    </row>
    <row r="61" spans="2:18" ht="23.25" customHeight="1" x14ac:dyDescent="0.25">
      <c r="B61" s="38" t="s">
        <v>17</v>
      </c>
      <c r="C61" s="34">
        <f t="shared" si="5"/>
        <v>14049</v>
      </c>
      <c r="D61" s="42">
        <v>9993</v>
      </c>
      <c r="E61" s="42">
        <v>1631</v>
      </c>
      <c r="F61" s="42">
        <v>1542</v>
      </c>
      <c r="G61" s="42">
        <v>830</v>
      </c>
      <c r="H61" s="42">
        <v>53</v>
      </c>
      <c r="I61" s="40"/>
      <c r="J61" s="75"/>
      <c r="N61" s="75"/>
      <c r="O61" s="78"/>
      <c r="P61" s="36"/>
      <c r="Q61" s="75"/>
      <c r="R61" s="75"/>
    </row>
    <row r="62" spans="2:18" ht="23.25" customHeight="1" thickBot="1" x14ac:dyDescent="0.3">
      <c r="B62" s="38" t="s">
        <v>18</v>
      </c>
      <c r="C62" s="34">
        <f t="shared" si="5"/>
        <v>14452</v>
      </c>
      <c r="D62" s="35">
        <v>10129</v>
      </c>
      <c r="E62" s="35">
        <v>1770</v>
      </c>
      <c r="F62" s="35">
        <v>1599</v>
      </c>
      <c r="G62" s="35">
        <v>927</v>
      </c>
      <c r="H62" s="35">
        <v>27</v>
      </c>
      <c r="I62" s="40"/>
      <c r="J62" s="75"/>
      <c r="N62" s="75"/>
      <c r="O62" s="78"/>
      <c r="P62" s="36"/>
      <c r="Q62" s="75"/>
      <c r="R62" s="75"/>
    </row>
    <row r="63" spans="2:18" ht="23.25" hidden="1" customHeight="1" x14ac:dyDescent="0.25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124277</v>
      </c>
      <c r="D66" s="79">
        <f t="shared" si="6"/>
        <v>87586</v>
      </c>
      <c r="E66" s="79">
        <f t="shared" si="6"/>
        <v>14849</v>
      </c>
      <c r="F66" s="79">
        <f t="shared" si="6"/>
        <v>13830</v>
      </c>
      <c r="G66" s="79">
        <f t="shared" si="6"/>
        <v>7728</v>
      </c>
      <c r="H66" s="79">
        <f t="shared" si="6"/>
        <v>284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0.70476435704112583</v>
      </c>
      <c r="E67" s="50">
        <f t="shared" si="7"/>
        <v>0.11948309019368025</v>
      </c>
      <c r="F67" s="50">
        <f t="shared" si="7"/>
        <v>0.11128366471672152</v>
      </c>
      <c r="G67" s="50">
        <f t="shared" si="7"/>
        <v>6.2183670349300356E-2</v>
      </c>
      <c r="H67" s="50">
        <f t="shared" si="7"/>
        <v>2.2852176991720111E-3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3.25" customHeight="1" x14ac:dyDescent="0.25">
      <c r="B80" s="41" t="s">
        <v>10</v>
      </c>
      <c r="C80" s="99">
        <f>SUM(D80:F80)</f>
        <v>108</v>
      </c>
      <c r="D80" s="42">
        <v>51</v>
      </c>
      <c r="E80" s="42">
        <v>20</v>
      </c>
      <c r="F80" s="42">
        <v>37</v>
      </c>
      <c r="G80" s="99">
        <f>SUM(H80:J80)</f>
        <v>1030</v>
      </c>
      <c r="H80" s="42">
        <v>626</v>
      </c>
      <c r="I80" s="42">
        <v>389</v>
      </c>
      <c r="J80" s="42">
        <v>15</v>
      </c>
      <c r="K80" s="99">
        <f>SUM(L80:N80)</f>
        <v>15</v>
      </c>
      <c r="L80" s="42">
        <v>8</v>
      </c>
      <c r="M80" s="42">
        <v>7</v>
      </c>
      <c r="N80" s="42">
        <v>0</v>
      </c>
      <c r="O80" s="99">
        <f>SUM(P80:R80)</f>
        <v>31</v>
      </c>
      <c r="P80" s="42">
        <v>15</v>
      </c>
      <c r="Q80" s="42">
        <v>16</v>
      </c>
      <c r="R80" s="42">
        <v>0</v>
      </c>
    </row>
    <row r="81" spans="2:18" ht="24" customHeight="1" x14ac:dyDescent="0.25">
      <c r="B81" s="41" t="s">
        <v>11</v>
      </c>
      <c r="C81" s="99">
        <f>SUM(D81:F81)</f>
        <v>113</v>
      </c>
      <c r="D81" s="42">
        <v>68</v>
      </c>
      <c r="E81" s="42">
        <v>12</v>
      </c>
      <c r="F81" s="42">
        <v>33</v>
      </c>
      <c r="G81" s="99">
        <f>SUM(H81:J81)</f>
        <v>976</v>
      </c>
      <c r="H81" s="42">
        <v>606</v>
      </c>
      <c r="I81" s="42">
        <v>366</v>
      </c>
      <c r="J81" s="42">
        <v>4</v>
      </c>
      <c r="K81" s="99">
        <f>SUM(L81:N81)</f>
        <v>5</v>
      </c>
      <c r="L81" s="42">
        <v>5</v>
      </c>
      <c r="M81" s="42">
        <v>0</v>
      </c>
      <c r="N81" s="42">
        <v>0</v>
      </c>
      <c r="O81" s="99">
        <f>SUM(P81:R81)</f>
        <v>41</v>
      </c>
      <c r="P81" s="42">
        <v>27</v>
      </c>
      <c r="Q81" s="42">
        <v>13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179</v>
      </c>
      <c r="D82" s="42">
        <v>75</v>
      </c>
      <c r="E82" s="42">
        <v>23</v>
      </c>
      <c r="F82" s="42">
        <v>81</v>
      </c>
      <c r="G82" s="99">
        <f>SUM(H82:J82)</f>
        <v>934</v>
      </c>
      <c r="H82" s="42">
        <v>585</v>
      </c>
      <c r="I82" s="42">
        <v>341</v>
      </c>
      <c r="J82" s="42">
        <v>8</v>
      </c>
      <c r="K82" s="99">
        <f>SUM(L82:N82)</f>
        <v>11</v>
      </c>
      <c r="L82" s="42">
        <v>7</v>
      </c>
      <c r="M82" s="42">
        <v>4</v>
      </c>
      <c r="N82" s="42">
        <v>0</v>
      </c>
      <c r="O82" s="99">
        <f>SUM(P82:R82)</f>
        <v>30</v>
      </c>
      <c r="P82" s="42">
        <v>14</v>
      </c>
      <c r="Q82" s="42">
        <v>16</v>
      </c>
      <c r="R82" s="42">
        <v>0</v>
      </c>
    </row>
    <row r="83" spans="2:18" ht="24" customHeight="1" x14ac:dyDescent="0.25">
      <c r="B83" s="41" t="s">
        <v>13</v>
      </c>
      <c r="C83" s="99">
        <f>SUM(D83:F83)</f>
        <v>178</v>
      </c>
      <c r="D83" s="42">
        <v>101</v>
      </c>
      <c r="E83" s="42">
        <v>26</v>
      </c>
      <c r="F83" s="42">
        <v>51</v>
      </c>
      <c r="G83" s="99">
        <f>SUM(H83:J83)</f>
        <v>1167</v>
      </c>
      <c r="H83" s="42">
        <v>787</v>
      </c>
      <c r="I83" s="42">
        <v>367</v>
      </c>
      <c r="J83" s="42">
        <v>13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32</v>
      </c>
      <c r="P83" s="42">
        <v>21</v>
      </c>
      <c r="Q83" s="42">
        <v>11</v>
      </c>
      <c r="R83" s="42">
        <v>0</v>
      </c>
    </row>
    <row r="84" spans="2:18" ht="22.9" customHeight="1" x14ac:dyDescent="0.25">
      <c r="B84" s="41" t="s">
        <v>14</v>
      </c>
      <c r="C84" s="99">
        <f>SUM(D84:F84)</f>
        <v>187</v>
      </c>
      <c r="D84" s="42">
        <v>125</v>
      </c>
      <c r="E84" s="42">
        <v>15</v>
      </c>
      <c r="F84" s="42">
        <v>47</v>
      </c>
      <c r="G84" s="99">
        <f>SUM(H84:J84)</f>
        <v>1098</v>
      </c>
      <c r="H84" s="42">
        <v>706</v>
      </c>
      <c r="I84" s="42">
        <v>383</v>
      </c>
      <c r="J84" s="42">
        <v>9</v>
      </c>
      <c r="K84" s="99">
        <f>SUM(L84:N84)</f>
        <v>13</v>
      </c>
      <c r="L84" s="42">
        <v>10</v>
      </c>
      <c r="M84" s="42">
        <v>3</v>
      </c>
      <c r="N84" s="42">
        <v>0</v>
      </c>
      <c r="O84" s="99">
        <f>SUM(P84:R84)</f>
        <v>44</v>
      </c>
      <c r="P84" s="42">
        <v>22</v>
      </c>
      <c r="Q84" s="42">
        <v>22</v>
      </c>
      <c r="R84" s="42">
        <v>0</v>
      </c>
    </row>
    <row r="85" spans="2:18" ht="22.9" customHeight="1" x14ac:dyDescent="0.25">
      <c r="B85" s="41" t="s">
        <v>15</v>
      </c>
      <c r="C85" s="99">
        <f t="shared" ref="C85:C90" si="8">SUM(D85:F85)</f>
        <v>123</v>
      </c>
      <c r="D85" s="42">
        <v>80</v>
      </c>
      <c r="E85" s="42">
        <v>14</v>
      </c>
      <c r="F85" s="42">
        <v>29</v>
      </c>
      <c r="G85" s="99">
        <f t="shared" ref="G85:G90" si="9">SUM(H85:J85)</f>
        <v>1041</v>
      </c>
      <c r="H85" s="42">
        <v>696</v>
      </c>
      <c r="I85" s="42">
        <v>338</v>
      </c>
      <c r="J85" s="42">
        <v>7</v>
      </c>
      <c r="K85" s="99">
        <f t="shared" ref="K85:K90" si="10">SUM(L85:N85)</f>
        <v>27</v>
      </c>
      <c r="L85" s="42">
        <v>18</v>
      </c>
      <c r="M85" s="42">
        <v>9</v>
      </c>
      <c r="N85" s="42">
        <v>0</v>
      </c>
      <c r="O85" s="99">
        <f t="shared" ref="O85:O90" si="11">SUM(P85:R85)</f>
        <v>39</v>
      </c>
      <c r="P85" s="42">
        <v>28</v>
      </c>
      <c r="Q85" s="42">
        <v>11</v>
      </c>
      <c r="R85" s="42">
        <v>0</v>
      </c>
    </row>
    <row r="86" spans="2:18" ht="24" customHeight="1" x14ac:dyDescent="0.25">
      <c r="B86" s="41" t="s">
        <v>16</v>
      </c>
      <c r="C86" s="99">
        <f t="shared" si="8"/>
        <v>161</v>
      </c>
      <c r="D86" s="42">
        <v>77</v>
      </c>
      <c r="E86" s="42">
        <v>33</v>
      </c>
      <c r="F86" s="42">
        <v>51</v>
      </c>
      <c r="G86" s="99">
        <f t="shared" si="9"/>
        <v>1108</v>
      </c>
      <c r="H86" s="42">
        <v>713</v>
      </c>
      <c r="I86" s="42">
        <v>386</v>
      </c>
      <c r="J86" s="42">
        <v>9</v>
      </c>
      <c r="K86" s="99">
        <f t="shared" si="10"/>
        <v>27</v>
      </c>
      <c r="L86" s="42">
        <v>16</v>
      </c>
      <c r="M86" s="42">
        <v>11</v>
      </c>
      <c r="N86" s="42">
        <v>0</v>
      </c>
      <c r="O86" s="99">
        <f t="shared" si="11"/>
        <v>43</v>
      </c>
      <c r="P86" s="42">
        <v>21</v>
      </c>
      <c r="Q86" s="42">
        <v>21</v>
      </c>
      <c r="R86" s="42">
        <v>1</v>
      </c>
    </row>
    <row r="87" spans="2:18" ht="24" customHeight="1" x14ac:dyDescent="0.25">
      <c r="B87" s="41" t="s">
        <v>17</v>
      </c>
      <c r="C87" s="99">
        <f t="shared" si="8"/>
        <v>147</v>
      </c>
      <c r="D87" s="42">
        <v>96</v>
      </c>
      <c r="E87" s="42">
        <v>12</v>
      </c>
      <c r="F87" s="42">
        <v>39</v>
      </c>
      <c r="G87" s="99">
        <f t="shared" si="9"/>
        <v>1107</v>
      </c>
      <c r="H87" s="42">
        <v>691</v>
      </c>
      <c r="I87" s="42">
        <v>409</v>
      </c>
      <c r="J87" s="42">
        <v>7</v>
      </c>
      <c r="K87" s="99">
        <f t="shared" si="10"/>
        <v>7</v>
      </c>
      <c r="L87" s="42">
        <v>3</v>
      </c>
      <c r="M87" s="42">
        <v>4</v>
      </c>
      <c r="N87" s="42">
        <v>0</v>
      </c>
      <c r="O87" s="99">
        <f t="shared" si="11"/>
        <v>35</v>
      </c>
      <c r="P87" s="42">
        <v>20</v>
      </c>
      <c r="Q87" s="42">
        <v>15</v>
      </c>
      <c r="R87" s="42">
        <v>0</v>
      </c>
    </row>
    <row r="88" spans="2:18" ht="24" customHeight="1" thickBot="1" x14ac:dyDescent="0.3">
      <c r="B88" s="41" t="s">
        <v>18</v>
      </c>
      <c r="C88" s="99">
        <f t="shared" si="8"/>
        <v>148</v>
      </c>
      <c r="D88" s="42">
        <v>87</v>
      </c>
      <c r="E88" s="42">
        <v>18</v>
      </c>
      <c r="F88" s="42">
        <v>43</v>
      </c>
      <c r="G88" s="99">
        <f t="shared" si="9"/>
        <v>1130</v>
      </c>
      <c r="H88" s="42">
        <v>752</v>
      </c>
      <c r="I88" s="42">
        <v>361</v>
      </c>
      <c r="J88" s="42">
        <v>17</v>
      </c>
      <c r="K88" s="99">
        <f t="shared" si="10"/>
        <v>20</v>
      </c>
      <c r="L88" s="42">
        <v>19</v>
      </c>
      <c r="M88" s="42">
        <v>1</v>
      </c>
      <c r="N88" s="42">
        <v>0</v>
      </c>
      <c r="O88" s="99">
        <f t="shared" si="11"/>
        <v>54</v>
      </c>
      <c r="P88" s="42">
        <v>29</v>
      </c>
      <c r="Q88" s="42">
        <v>24</v>
      </c>
      <c r="R88" s="42">
        <v>1</v>
      </c>
    </row>
    <row r="89" spans="2:18" ht="24" hidden="1" customHeight="1" x14ac:dyDescent="0.25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1344</v>
      </c>
      <c r="D92" s="105">
        <f t="shared" ref="D92:R92" si="12">SUM(D80:D91)</f>
        <v>760</v>
      </c>
      <c r="E92" s="105">
        <f t="shared" si="12"/>
        <v>173</v>
      </c>
      <c r="F92" s="105">
        <f t="shared" si="12"/>
        <v>411</v>
      </c>
      <c r="G92" s="104">
        <f t="shared" si="12"/>
        <v>9591</v>
      </c>
      <c r="H92" s="105">
        <f t="shared" si="12"/>
        <v>6162</v>
      </c>
      <c r="I92" s="105">
        <f t="shared" si="12"/>
        <v>3340</v>
      </c>
      <c r="J92" s="105">
        <f t="shared" si="12"/>
        <v>89</v>
      </c>
      <c r="K92" s="104">
        <f t="shared" si="12"/>
        <v>135</v>
      </c>
      <c r="L92" s="105">
        <f t="shared" si="12"/>
        <v>92</v>
      </c>
      <c r="M92" s="105">
        <f t="shared" si="12"/>
        <v>43</v>
      </c>
      <c r="N92" s="105">
        <f t="shared" si="12"/>
        <v>0</v>
      </c>
      <c r="O92" s="104">
        <f t="shared" si="12"/>
        <v>349</v>
      </c>
      <c r="P92" s="105">
        <f t="shared" si="12"/>
        <v>197</v>
      </c>
      <c r="Q92" s="105">
        <f t="shared" si="12"/>
        <v>149</v>
      </c>
      <c r="R92" s="105">
        <f t="shared" si="12"/>
        <v>3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0.56547619047619047</v>
      </c>
      <c r="E93" s="49">
        <f t="shared" ref="E93:F93" si="13">E92/$C$92</f>
        <v>0.12872023809523808</v>
      </c>
      <c r="F93" s="49">
        <f t="shared" si="13"/>
        <v>0.30580357142857145</v>
      </c>
      <c r="G93" s="49">
        <f>SUM(H93:J93)</f>
        <v>1</v>
      </c>
      <c r="H93" s="49">
        <f>H92/$G$92</f>
        <v>0.64247732248983425</v>
      </c>
      <c r="I93" s="49">
        <f t="shared" ref="I93:J93" si="14">I92/$G$92</f>
        <v>0.34824314461474298</v>
      </c>
      <c r="J93" s="49">
        <f t="shared" si="14"/>
        <v>9.2795328954227915E-3</v>
      </c>
      <c r="K93" s="49">
        <f>SUM(L93:N93)</f>
        <v>1</v>
      </c>
      <c r="L93" s="49">
        <f>L92/$K$92</f>
        <v>0.68148148148148147</v>
      </c>
      <c r="M93" s="49">
        <f t="shared" ref="M93:N93" si="15">M92/$K$92</f>
        <v>0.31851851851851853</v>
      </c>
      <c r="N93" s="49">
        <f t="shared" si="15"/>
        <v>0</v>
      </c>
      <c r="O93" s="49">
        <f>SUM(P93:R93)</f>
        <v>1</v>
      </c>
      <c r="P93" s="49">
        <f>P92/$O$92</f>
        <v>0.5644699140401146</v>
      </c>
      <c r="Q93" s="49">
        <f t="shared" ref="Q93:R93" si="16">Q92/$O$92</f>
        <v>0.42693409742120342</v>
      </c>
      <c r="R93" s="49">
        <f t="shared" si="16"/>
        <v>8.5959885386819486E-3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496</v>
      </c>
      <c r="D105" s="35">
        <v>59</v>
      </c>
      <c r="E105" s="35">
        <v>71</v>
      </c>
      <c r="F105" s="35">
        <v>65</v>
      </c>
      <c r="G105" s="35">
        <v>31</v>
      </c>
      <c r="H105" s="35">
        <v>56</v>
      </c>
      <c r="I105" s="35">
        <v>57</v>
      </c>
      <c r="J105" s="60">
        <v>56</v>
      </c>
      <c r="K105" s="35">
        <v>101</v>
      </c>
      <c r="L105" s="1"/>
      <c r="M105" s="111" t="s">
        <v>48</v>
      </c>
      <c r="N105" s="113">
        <f>SUM(D105:E105)</f>
        <v>130</v>
      </c>
      <c r="O105" s="113">
        <f>+F105</f>
        <v>65</v>
      </c>
      <c r="P105" s="113">
        <f>SUM(G105:J105)</f>
        <v>200</v>
      </c>
      <c r="Q105" s="113">
        <f>+K105</f>
        <v>101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53102</v>
      </c>
      <c r="D106" s="35">
        <v>4327</v>
      </c>
      <c r="E106" s="35">
        <v>7167</v>
      </c>
      <c r="F106" s="35">
        <v>5825</v>
      </c>
      <c r="G106" s="35">
        <v>4766</v>
      </c>
      <c r="H106" s="35">
        <v>10362</v>
      </c>
      <c r="I106" s="35">
        <v>9435</v>
      </c>
      <c r="J106" s="35">
        <v>6637</v>
      </c>
      <c r="K106" s="35">
        <v>4583</v>
      </c>
      <c r="L106" s="1"/>
      <c r="M106" s="111" t="s">
        <v>7</v>
      </c>
      <c r="N106" s="113">
        <f>SUM(D106:E106)</f>
        <v>11494</v>
      </c>
      <c r="O106" s="113">
        <f>+F106</f>
        <v>5825</v>
      </c>
      <c r="P106" s="113">
        <f>SUM(G106:J106)</f>
        <v>31200</v>
      </c>
      <c r="Q106" s="113">
        <f>+K106</f>
        <v>4583</v>
      </c>
      <c r="R106" s="111"/>
    </row>
    <row r="107" spans="2:18" ht="24" customHeight="1" x14ac:dyDescent="0.25">
      <c r="B107" s="38" t="s">
        <v>8</v>
      </c>
      <c r="C107" s="34">
        <f t="shared" si="17"/>
        <v>47094</v>
      </c>
      <c r="D107" s="35">
        <v>2381</v>
      </c>
      <c r="E107" s="35">
        <v>4462</v>
      </c>
      <c r="F107" s="35">
        <v>5309</v>
      </c>
      <c r="G107" s="35">
        <v>8197</v>
      </c>
      <c r="H107" s="35">
        <v>11489</v>
      </c>
      <c r="I107" s="35">
        <v>8121</v>
      </c>
      <c r="J107" s="35">
        <v>4326</v>
      </c>
      <c r="K107" s="35">
        <v>2809</v>
      </c>
      <c r="L107" s="1"/>
      <c r="M107" s="111" t="s">
        <v>8</v>
      </c>
      <c r="N107" s="113">
        <f>SUM(D107:E107)</f>
        <v>6843</v>
      </c>
      <c r="O107" s="113">
        <f>+F107</f>
        <v>5309</v>
      </c>
      <c r="P107" s="113">
        <f>SUM(G107:J107)</f>
        <v>32133</v>
      </c>
      <c r="Q107" s="113">
        <f>+K107</f>
        <v>2809</v>
      </c>
      <c r="R107" s="111"/>
    </row>
    <row r="108" spans="2:18" ht="24" customHeight="1" thickBot="1" x14ac:dyDescent="0.3">
      <c r="B108" s="100" t="s">
        <v>9</v>
      </c>
      <c r="C108" s="101">
        <f>SUM(D108:K108)</f>
        <v>23585</v>
      </c>
      <c r="D108" s="102">
        <v>888</v>
      </c>
      <c r="E108" s="102">
        <v>4285</v>
      </c>
      <c r="F108" s="102">
        <v>11274</v>
      </c>
      <c r="G108" s="102">
        <v>3484</v>
      </c>
      <c r="H108" s="102">
        <v>1938</v>
      </c>
      <c r="I108" s="102">
        <v>1020</v>
      </c>
      <c r="J108" s="102">
        <v>520</v>
      </c>
      <c r="K108" s="102">
        <v>176</v>
      </c>
      <c r="L108" s="1"/>
      <c r="M108" s="111" t="s">
        <v>9</v>
      </c>
      <c r="N108" s="113">
        <f>SUM(D108:E108)</f>
        <v>5173</v>
      </c>
      <c r="O108" s="113">
        <f>+F108</f>
        <v>11274</v>
      </c>
      <c r="P108" s="113">
        <f>SUM(G108:J108)</f>
        <v>6962</v>
      </c>
      <c r="Q108" s="113">
        <f>+K108</f>
        <v>176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124277</v>
      </c>
      <c r="D109" s="116">
        <f t="shared" si="18"/>
        <v>7655</v>
      </c>
      <c r="E109" s="116">
        <f t="shared" si="18"/>
        <v>15985</v>
      </c>
      <c r="F109" s="116">
        <f t="shared" si="18"/>
        <v>22473</v>
      </c>
      <c r="G109" s="116">
        <f t="shared" si="18"/>
        <v>16478</v>
      </c>
      <c r="H109" s="116">
        <f t="shared" si="18"/>
        <v>23845</v>
      </c>
      <c r="I109" s="116">
        <f t="shared" si="18"/>
        <v>18633</v>
      </c>
      <c r="J109" s="116">
        <f t="shared" si="18"/>
        <v>11539</v>
      </c>
      <c r="K109" s="116">
        <f t="shared" si="18"/>
        <v>7669</v>
      </c>
      <c r="L109" s="1"/>
      <c r="M109" s="117"/>
      <c r="N109" s="113">
        <f>SUM(N105:N108)</f>
        <v>23640</v>
      </c>
      <c r="O109" s="113">
        <f t="shared" ref="O109:Q109" si="19">SUM(O105:O108)</f>
        <v>22473</v>
      </c>
      <c r="P109" s="113">
        <f t="shared" si="19"/>
        <v>70495</v>
      </c>
      <c r="Q109" s="113">
        <f t="shared" si="19"/>
        <v>7669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6.1596272842118813E-2</v>
      </c>
      <c r="E110" s="50">
        <f t="shared" si="20"/>
        <v>0.1286239609903683</v>
      </c>
      <c r="F110" s="50">
        <f t="shared" si="20"/>
        <v>0.18082992025877676</v>
      </c>
      <c r="G110" s="50">
        <f>G109/$C109</f>
        <v>0.13259090579914223</v>
      </c>
      <c r="H110" s="50">
        <f>H109/$C109</f>
        <v>0.19186977477731199</v>
      </c>
      <c r="I110" s="50">
        <f>I109/$C109</f>
        <v>0.14993120207278901</v>
      </c>
      <c r="J110" s="50">
        <f>J109/$C109</f>
        <v>9.2849038840654347E-2</v>
      </c>
      <c r="K110" s="50">
        <f>K109/$C109</f>
        <v>6.1708924418838559E-2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366</v>
      </c>
      <c r="D116" s="35">
        <v>41</v>
      </c>
      <c r="E116" s="35">
        <v>4</v>
      </c>
      <c r="F116" s="35">
        <v>0</v>
      </c>
      <c r="G116" s="35">
        <v>0</v>
      </c>
      <c r="H116" s="35">
        <v>0</v>
      </c>
      <c r="I116" s="35">
        <v>5</v>
      </c>
      <c r="J116" s="35">
        <v>315</v>
      </c>
      <c r="K116" s="35">
        <v>0</v>
      </c>
      <c r="L116" s="35">
        <v>1</v>
      </c>
      <c r="M116" s="124"/>
      <c r="O116" s="38" t="s">
        <v>6</v>
      </c>
      <c r="P116" s="34">
        <f>SUM(Q116:R116)</f>
        <v>496</v>
      </c>
      <c r="Q116" s="35">
        <v>328</v>
      </c>
      <c r="R116" s="35">
        <v>168</v>
      </c>
    </row>
    <row r="117" spans="2:18" ht="23.25" customHeight="1" x14ac:dyDescent="0.25">
      <c r="B117" s="38" t="s">
        <v>7</v>
      </c>
      <c r="C117" s="34">
        <f t="shared" ref="C117:C118" si="21">SUM(D117:L117)</f>
        <v>41608</v>
      </c>
      <c r="D117" s="35">
        <v>4378</v>
      </c>
      <c r="E117" s="35">
        <v>562</v>
      </c>
      <c r="F117" s="35">
        <v>91</v>
      </c>
      <c r="G117" s="35">
        <v>4</v>
      </c>
      <c r="H117" s="35">
        <v>51</v>
      </c>
      <c r="I117" s="35">
        <v>585</v>
      </c>
      <c r="J117" s="35">
        <v>35551</v>
      </c>
      <c r="K117" s="35">
        <v>7</v>
      </c>
      <c r="L117" s="35">
        <v>379</v>
      </c>
      <c r="M117" s="125"/>
      <c r="O117" s="38" t="s">
        <v>7</v>
      </c>
      <c r="P117" s="34">
        <f t="shared" ref="P117:P118" si="22">SUM(Q117:R117)</f>
        <v>53102</v>
      </c>
      <c r="Q117" s="35">
        <v>42948</v>
      </c>
      <c r="R117" s="35">
        <v>10154</v>
      </c>
    </row>
    <row r="118" spans="2:18" ht="23.25" customHeight="1" x14ac:dyDescent="0.25">
      <c r="B118" s="38" t="s">
        <v>8</v>
      </c>
      <c r="C118" s="34">
        <f t="shared" si="21"/>
        <v>40251</v>
      </c>
      <c r="D118" s="35">
        <v>4415</v>
      </c>
      <c r="E118" s="35">
        <v>736</v>
      </c>
      <c r="F118" s="35">
        <v>135</v>
      </c>
      <c r="G118" s="35">
        <v>5</v>
      </c>
      <c r="H118" s="35">
        <v>51</v>
      </c>
      <c r="I118" s="35">
        <v>450</v>
      </c>
      <c r="J118" s="35">
        <v>34111</v>
      </c>
      <c r="K118" s="35">
        <v>3</v>
      </c>
      <c r="L118" s="35">
        <v>345</v>
      </c>
      <c r="M118" s="125"/>
      <c r="O118" s="38" t="s">
        <v>8</v>
      </c>
      <c r="P118" s="34">
        <f t="shared" si="22"/>
        <v>47094</v>
      </c>
      <c r="Q118" s="35">
        <v>39778</v>
      </c>
      <c r="R118" s="35">
        <v>7316</v>
      </c>
    </row>
    <row r="119" spans="2:18" ht="23.25" customHeight="1" thickBot="1" x14ac:dyDescent="0.3">
      <c r="B119" s="100" t="s">
        <v>9</v>
      </c>
      <c r="C119" s="101">
        <f>SUM(D119:L119)</f>
        <v>18412</v>
      </c>
      <c r="D119" s="102">
        <v>1166</v>
      </c>
      <c r="E119" s="102">
        <v>118</v>
      </c>
      <c r="F119" s="102">
        <v>196</v>
      </c>
      <c r="G119" s="102">
        <v>4</v>
      </c>
      <c r="H119" s="102">
        <v>20</v>
      </c>
      <c r="I119" s="102">
        <v>239</v>
      </c>
      <c r="J119" s="102">
        <v>16439</v>
      </c>
      <c r="K119" s="102">
        <v>5</v>
      </c>
      <c r="L119" s="102">
        <v>225</v>
      </c>
      <c r="M119" s="125"/>
      <c r="O119" s="100" t="s">
        <v>9</v>
      </c>
      <c r="P119" s="101">
        <f>SUM(Q119:R119)</f>
        <v>23585</v>
      </c>
      <c r="Q119" s="102">
        <v>22052</v>
      </c>
      <c r="R119" s="102">
        <v>1533</v>
      </c>
    </row>
    <row r="120" spans="2:18" ht="25.5" customHeight="1" x14ac:dyDescent="0.25">
      <c r="B120" s="114" t="s">
        <v>3</v>
      </c>
      <c r="C120" s="115">
        <f t="shared" ref="C120:L120" si="23">SUM(C116:C119)</f>
        <v>100637</v>
      </c>
      <c r="D120" s="116">
        <f t="shared" si="23"/>
        <v>10000</v>
      </c>
      <c r="E120" s="116">
        <f t="shared" si="23"/>
        <v>1420</v>
      </c>
      <c r="F120" s="116">
        <f t="shared" si="23"/>
        <v>422</v>
      </c>
      <c r="G120" s="116">
        <f t="shared" si="23"/>
        <v>13</v>
      </c>
      <c r="H120" s="116">
        <f t="shared" si="23"/>
        <v>122</v>
      </c>
      <c r="I120" s="116">
        <f t="shared" si="23"/>
        <v>1279</v>
      </c>
      <c r="J120" s="116">
        <f t="shared" si="23"/>
        <v>86416</v>
      </c>
      <c r="K120" s="116">
        <f t="shared" si="23"/>
        <v>15</v>
      </c>
      <c r="L120" s="116">
        <f t="shared" si="23"/>
        <v>950</v>
      </c>
      <c r="M120" s="71"/>
      <c r="O120" s="114" t="s">
        <v>3</v>
      </c>
      <c r="P120" s="115">
        <f t="shared" ref="P120:R120" si="24">SUM(P116:P119)</f>
        <v>124277</v>
      </c>
      <c r="Q120" s="116">
        <f t="shared" si="24"/>
        <v>105106</v>
      </c>
      <c r="R120" s="116">
        <f t="shared" si="24"/>
        <v>19171</v>
      </c>
    </row>
    <row r="121" spans="2:18" ht="25.5" customHeight="1" thickBot="1" x14ac:dyDescent="0.3">
      <c r="B121" s="48" t="s">
        <v>22</v>
      </c>
      <c r="C121" s="126">
        <f>SUM(D121:L121)</f>
        <v>1</v>
      </c>
      <c r="D121" s="126">
        <f>D120/$C$120</f>
        <v>9.9367032006121014E-2</v>
      </c>
      <c r="E121" s="126">
        <f t="shared" ref="E121:L121" si="25">E120/$C$120</f>
        <v>1.4110118544869184E-2</v>
      </c>
      <c r="F121" s="126">
        <f t="shared" si="25"/>
        <v>4.1932887506583062E-3</v>
      </c>
      <c r="G121" s="126">
        <f t="shared" si="25"/>
        <v>1.2917714160795731E-4</v>
      </c>
      <c r="H121" s="126">
        <f t="shared" si="25"/>
        <v>1.2122777904746763E-3</v>
      </c>
      <c r="I121" s="126">
        <f t="shared" si="25"/>
        <v>1.2709043393582878E-2</v>
      </c>
      <c r="J121" s="126">
        <f t="shared" si="25"/>
        <v>0.85869014378409536</v>
      </c>
      <c r="K121" s="126">
        <f t="shared" si="25"/>
        <v>1.4905054800918151E-4</v>
      </c>
      <c r="L121" s="126">
        <f t="shared" si="25"/>
        <v>9.4398680405814953E-3</v>
      </c>
      <c r="M121" s="39"/>
      <c r="O121" s="48" t="s">
        <v>22</v>
      </c>
      <c r="P121" s="126">
        <f>SUM(Q121:R121)</f>
        <v>1</v>
      </c>
      <c r="Q121" s="126">
        <f>Q120/$P$120</f>
        <v>0.84573975876469498</v>
      </c>
      <c r="R121" s="126">
        <f>R120/$P$120</f>
        <v>0.15426024123530502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472</v>
      </c>
      <c r="D130" s="35">
        <v>43</v>
      </c>
      <c r="E130" s="35">
        <v>5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424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51594</v>
      </c>
      <c r="D131" s="35">
        <v>4729</v>
      </c>
      <c r="E131" s="35">
        <v>561</v>
      </c>
      <c r="F131" s="35">
        <v>23</v>
      </c>
      <c r="G131" s="35">
        <v>36</v>
      </c>
      <c r="H131" s="35">
        <v>2</v>
      </c>
      <c r="I131" s="35">
        <v>1</v>
      </c>
      <c r="J131" s="35">
        <v>7</v>
      </c>
      <c r="K131" s="35">
        <v>2</v>
      </c>
      <c r="L131" s="35">
        <v>21</v>
      </c>
      <c r="M131" s="35">
        <v>46111</v>
      </c>
      <c r="N131" s="35">
        <v>25</v>
      </c>
      <c r="O131" s="35">
        <v>17</v>
      </c>
      <c r="P131" s="35">
        <v>3</v>
      </c>
      <c r="Q131" s="35">
        <v>19</v>
      </c>
      <c r="R131" s="35">
        <v>37</v>
      </c>
    </row>
    <row r="132" spans="2:18" ht="23.25" customHeight="1" x14ac:dyDescent="0.25">
      <c r="B132" s="38" t="s">
        <v>8</v>
      </c>
      <c r="C132" s="34">
        <f t="shared" si="26"/>
        <v>46234</v>
      </c>
      <c r="D132" s="35">
        <v>4627</v>
      </c>
      <c r="E132" s="35">
        <v>740</v>
      </c>
      <c r="F132" s="35">
        <v>40</v>
      </c>
      <c r="G132" s="35">
        <v>69</v>
      </c>
      <c r="H132" s="35">
        <v>9</v>
      </c>
      <c r="I132" s="35">
        <v>10</v>
      </c>
      <c r="J132" s="35">
        <v>9</v>
      </c>
      <c r="K132" s="35">
        <v>4</v>
      </c>
      <c r="L132" s="35">
        <v>36</v>
      </c>
      <c r="M132" s="35">
        <v>40581</v>
      </c>
      <c r="N132" s="35">
        <v>7</v>
      </c>
      <c r="O132" s="35">
        <v>11</v>
      </c>
      <c r="P132" s="35">
        <v>1</v>
      </c>
      <c r="Q132" s="35">
        <v>21</v>
      </c>
      <c r="R132" s="35">
        <v>69</v>
      </c>
    </row>
    <row r="133" spans="2:18" ht="23.25" customHeight="1" thickBot="1" x14ac:dyDescent="0.3">
      <c r="B133" s="100" t="s">
        <v>9</v>
      </c>
      <c r="C133" s="101">
        <f>SUM(D133:R133)</f>
        <v>23515</v>
      </c>
      <c r="D133" s="102">
        <v>1071</v>
      </c>
      <c r="E133" s="102">
        <v>90</v>
      </c>
      <c r="F133" s="102">
        <v>48</v>
      </c>
      <c r="G133" s="102">
        <v>143</v>
      </c>
      <c r="H133" s="102">
        <v>7</v>
      </c>
      <c r="I133" s="102">
        <v>1</v>
      </c>
      <c r="J133" s="102">
        <v>14</v>
      </c>
      <c r="K133" s="102">
        <v>2</v>
      </c>
      <c r="L133" s="102">
        <v>32</v>
      </c>
      <c r="M133" s="102">
        <v>22028</v>
      </c>
      <c r="N133" s="102">
        <v>4</v>
      </c>
      <c r="O133" s="102">
        <v>17</v>
      </c>
      <c r="P133" s="102">
        <v>7</v>
      </c>
      <c r="Q133" s="102">
        <v>21</v>
      </c>
      <c r="R133" s="102">
        <v>30</v>
      </c>
    </row>
    <row r="134" spans="2:18" ht="25.5" customHeight="1" x14ac:dyDescent="0.25">
      <c r="B134" s="114" t="s">
        <v>3</v>
      </c>
      <c r="C134" s="115">
        <f t="shared" ref="C134:R134" si="27">SUM(C130:C133)</f>
        <v>121815</v>
      </c>
      <c r="D134" s="116">
        <f t="shared" si="27"/>
        <v>10470</v>
      </c>
      <c r="E134" s="116">
        <f t="shared" si="27"/>
        <v>1396</v>
      </c>
      <c r="F134" s="116">
        <f t="shared" si="27"/>
        <v>111</v>
      </c>
      <c r="G134" s="116">
        <f t="shared" si="27"/>
        <v>248</v>
      </c>
      <c r="H134" s="116">
        <f t="shared" si="27"/>
        <v>18</v>
      </c>
      <c r="I134" s="116">
        <f t="shared" si="27"/>
        <v>12</v>
      </c>
      <c r="J134" s="116">
        <f t="shared" si="27"/>
        <v>30</v>
      </c>
      <c r="K134" s="116">
        <f t="shared" si="27"/>
        <v>8</v>
      </c>
      <c r="L134" s="116">
        <f t="shared" si="27"/>
        <v>89</v>
      </c>
      <c r="M134" s="116">
        <f t="shared" si="27"/>
        <v>109144</v>
      </c>
      <c r="N134" s="116">
        <f t="shared" si="27"/>
        <v>36</v>
      </c>
      <c r="O134" s="116">
        <f t="shared" si="27"/>
        <v>45</v>
      </c>
      <c r="P134" s="116">
        <f t="shared" si="27"/>
        <v>11</v>
      </c>
      <c r="Q134" s="116">
        <f t="shared" si="27"/>
        <v>61</v>
      </c>
      <c r="R134" s="116">
        <f t="shared" si="27"/>
        <v>136</v>
      </c>
    </row>
    <row r="135" spans="2:18" ht="25.5" customHeight="1" thickBot="1" x14ac:dyDescent="0.3">
      <c r="B135" s="48" t="s">
        <v>22</v>
      </c>
      <c r="C135" s="126">
        <f>SUM(D135:R135)</f>
        <v>1</v>
      </c>
      <c r="D135" s="126">
        <f>D134/$C$134</f>
        <v>8.5950006156877229E-2</v>
      </c>
      <c r="E135" s="126">
        <f t="shared" ref="E135:R135" si="28">E134/$C$134</f>
        <v>1.1460000820916964E-2</v>
      </c>
      <c r="F135" s="126">
        <f t="shared" si="28"/>
        <v>9.1121783031646345E-4</v>
      </c>
      <c r="G135" s="126">
        <f t="shared" si="28"/>
        <v>2.035874071337684E-3</v>
      </c>
      <c r="H135" s="126">
        <f t="shared" si="28"/>
        <v>1.4776505356483191E-4</v>
      </c>
      <c r="I135" s="126">
        <f t="shared" si="28"/>
        <v>9.8510035709887945E-5</v>
      </c>
      <c r="J135" s="126">
        <f t="shared" si="28"/>
        <v>2.4627508927471984E-4</v>
      </c>
      <c r="K135" s="126">
        <f t="shared" si="28"/>
        <v>6.5673357139925292E-5</v>
      </c>
      <c r="L135" s="126">
        <f t="shared" si="28"/>
        <v>7.3061609818166897E-4</v>
      </c>
      <c r="M135" s="126">
        <f t="shared" si="28"/>
        <v>0.89598161146000077</v>
      </c>
      <c r="N135" s="126">
        <f t="shared" si="28"/>
        <v>2.9553010712966382E-4</v>
      </c>
      <c r="O135" s="126">
        <f t="shared" si="28"/>
        <v>3.6941263391207979E-4</v>
      </c>
      <c r="P135" s="126">
        <f t="shared" si="28"/>
        <v>9.0300866067397282E-5</v>
      </c>
      <c r="Q135" s="126">
        <f t="shared" si="28"/>
        <v>5.007593481919304E-4</v>
      </c>
      <c r="R135" s="126">
        <f t="shared" si="28"/>
        <v>1.11644707137873E-3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1534</v>
      </c>
      <c r="D146" s="148">
        <v>1325</v>
      </c>
      <c r="E146" s="35">
        <v>209</v>
      </c>
      <c r="F146" s="35">
        <v>83</v>
      </c>
      <c r="G146" s="35">
        <v>186</v>
      </c>
      <c r="H146" s="35">
        <v>362</v>
      </c>
      <c r="I146" s="35">
        <v>196</v>
      </c>
      <c r="J146" s="35">
        <v>256</v>
      </c>
      <c r="K146" s="35">
        <v>230</v>
      </c>
      <c r="L146" s="35">
        <v>144</v>
      </c>
      <c r="M146" s="35">
        <v>77</v>
      </c>
      <c r="N146" s="148">
        <v>4</v>
      </c>
      <c r="O146" s="148">
        <v>584</v>
      </c>
      <c r="P146" s="148">
        <v>520</v>
      </c>
      <c r="Q146" s="148">
        <v>426</v>
      </c>
    </row>
    <row r="147" spans="2:17" ht="17.25" customHeight="1" x14ac:dyDescent="0.25">
      <c r="B147" s="38" t="s">
        <v>76</v>
      </c>
      <c r="C147" s="34">
        <f t="shared" si="29"/>
        <v>6534</v>
      </c>
      <c r="D147" s="35">
        <v>5465</v>
      </c>
      <c r="E147" s="35">
        <v>1069</v>
      </c>
      <c r="F147" s="35">
        <v>314</v>
      </c>
      <c r="G147" s="35">
        <v>731</v>
      </c>
      <c r="H147" s="35">
        <v>1113</v>
      </c>
      <c r="I147" s="35">
        <v>825</v>
      </c>
      <c r="J147" s="35">
        <v>1276</v>
      </c>
      <c r="K147" s="35">
        <v>1045</v>
      </c>
      <c r="L147" s="35">
        <v>749</v>
      </c>
      <c r="M147" s="35">
        <v>481</v>
      </c>
      <c r="N147" s="35">
        <v>36</v>
      </c>
      <c r="O147" s="35">
        <v>3016</v>
      </c>
      <c r="P147" s="35">
        <v>2556</v>
      </c>
      <c r="Q147" s="35">
        <v>926</v>
      </c>
    </row>
    <row r="148" spans="2:17" ht="17.25" customHeight="1" x14ac:dyDescent="0.25">
      <c r="B148" s="38" t="s">
        <v>77</v>
      </c>
      <c r="C148" s="34">
        <f t="shared" si="29"/>
        <v>2327</v>
      </c>
      <c r="D148" s="35">
        <v>2084</v>
      </c>
      <c r="E148" s="35">
        <v>243</v>
      </c>
      <c r="F148" s="35">
        <v>75</v>
      </c>
      <c r="G148" s="35">
        <v>175</v>
      </c>
      <c r="H148" s="35">
        <v>285</v>
      </c>
      <c r="I148" s="35">
        <v>321</v>
      </c>
      <c r="J148" s="35">
        <v>509</v>
      </c>
      <c r="K148" s="35">
        <v>498</v>
      </c>
      <c r="L148" s="35">
        <v>320</v>
      </c>
      <c r="M148" s="35">
        <v>144</v>
      </c>
      <c r="N148" s="35">
        <v>11</v>
      </c>
      <c r="O148" s="35">
        <v>1035</v>
      </c>
      <c r="P148" s="35">
        <v>985</v>
      </c>
      <c r="Q148" s="35">
        <v>296</v>
      </c>
    </row>
    <row r="149" spans="2:17" ht="17.25" customHeight="1" x14ac:dyDescent="0.25">
      <c r="B149" s="38" t="s">
        <v>78</v>
      </c>
      <c r="C149" s="34">
        <f t="shared" si="29"/>
        <v>12200</v>
      </c>
      <c r="D149" s="35">
        <v>9789</v>
      </c>
      <c r="E149" s="35">
        <v>2411</v>
      </c>
      <c r="F149" s="35">
        <v>1024</v>
      </c>
      <c r="G149" s="35">
        <v>1873</v>
      </c>
      <c r="H149" s="35">
        <v>2082</v>
      </c>
      <c r="I149" s="35">
        <v>1211</v>
      </c>
      <c r="J149" s="35">
        <v>1944</v>
      </c>
      <c r="K149" s="35">
        <v>1834</v>
      </c>
      <c r="L149" s="35">
        <v>1335</v>
      </c>
      <c r="M149" s="35">
        <v>897</v>
      </c>
      <c r="N149" s="35">
        <v>48</v>
      </c>
      <c r="O149" s="35">
        <v>6187</v>
      </c>
      <c r="P149" s="35">
        <v>4111</v>
      </c>
      <c r="Q149" s="35">
        <v>1854</v>
      </c>
    </row>
    <row r="150" spans="2:17" ht="17.25" customHeight="1" x14ac:dyDescent="0.25">
      <c r="B150" s="38" t="s">
        <v>79</v>
      </c>
      <c r="C150" s="34">
        <f t="shared" si="29"/>
        <v>3891</v>
      </c>
      <c r="D150" s="35">
        <v>3397</v>
      </c>
      <c r="E150" s="35">
        <v>494</v>
      </c>
      <c r="F150" s="35">
        <v>202</v>
      </c>
      <c r="G150" s="35">
        <v>413</v>
      </c>
      <c r="H150" s="35">
        <v>591</v>
      </c>
      <c r="I150" s="35">
        <v>658</v>
      </c>
      <c r="J150" s="35">
        <v>782</v>
      </c>
      <c r="K150" s="35">
        <v>643</v>
      </c>
      <c r="L150" s="35">
        <v>379</v>
      </c>
      <c r="M150" s="35">
        <v>223</v>
      </c>
      <c r="N150" s="35">
        <v>44</v>
      </c>
      <c r="O150" s="35">
        <v>1482</v>
      </c>
      <c r="P150" s="35">
        <v>1675</v>
      </c>
      <c r="Q150" s="35">
        <v>690</v>
      </c>
    </row>
    <row r="151" spans="2:17" ht="17.25" customHeight="1" x14ac:dyDescent="0.25">
      <c r="B151" s="38" t="s">
        <v>80</v>
      </c>
      <c r="C151" s="34">
        <f t="shared" si="29"/>
        <v>3221</v>
      </c>
      <c r="D151" s="35">
        <v>2863</v>
      </c>
      <c r="E151" s="35">
        <v>358</v>
      </c>
      <c r="F151" s="35">
        <v>98</v>
      </c>
      <c r="G151" s="35">
        <v>299</v>
      </c>
      <c r="H151" s="35">
        <v>525</v>
      </c>
      <c r="I151" s="35">
        <v>521</v>
      </c>
      <c r="J151" s="35">
        <v>689</v>
      </c>
      <c r="K151" s="35">
        <v>571</v>
      </c>
      <c r="L151" s="35">
        <v>366</v>
      </c>
      <c r="M151" s="35">
        <v>152</v>
      </c>
      <c r="N151" s="35">
        <v>9</v>
      </c>
      <c r="O151" s="35">
        <v>1336</v>
      </c>
      <c r="P151" s="35">
        <v>1338</v>
      </c>
      <c r="Q151" s="35">
        <v>538</v>
      </c>
    </row>
    <row r="152" spans="2:17" ht="17.25" customHeight="1" x14ac:dyDescent="0.25">
      <c r="B152" s="38" t="s">
        <v>81</v>
      </c>
      <c r="C152" s="34">
        <f t="shared" si="29"/>
        <v>2799</v>
      </c>
      <c r="D152" s="35">
        <v>2266</v>
      </c>
      <c r="E152" s="35">
        <v>533</v>
      </c>
      <c r="F152" s="35">
        <v>237</v>
      </c>
      <c r="G152" s="35">
        <v>464</v>
      </c>
      <c r="H152" s="35">
        <v>563</v>
      </c>
      <c r="I152" s="35">
        <v>297</v>
      </c>
      <c r="J152" s="35">
        <v>426</v>
      </c>
      <c r="K152" s="35">
        <v>317</v>
      </c>
      <c r="L152" s="35">
        <v>242</v>
      </c>
      <c r="M152" s="35">
        <v>253</v>
      </c>
      <c r="N152" s="35">
        <v>8</v>
      </c>
      <c r="O152" s="35">
        <v>1221</v>
      </c>
      <c r="P152" s="35">
        <v>1036</v>
      </c>
      <c r="Q152" s="35">
        <v>534</v>
      </c>
    </row>
    <row r="153" spans="2:17" ht="17.25" customHeight="1" x14ac:dyDescent="0.25">
      <c r="B153" s="38" t="s">
        <v>82</v>
      </c>
      <c r="C153" s="34">
        <f t="shared" si="29"/>
        <v>8222</v>
      </c>
      <c r="D153" s="35">
        <v>7013</v>
      </c>
      <c r="E153" s="35">
        <v>1209</v>
      </c>
      <c r="F153" s="35">
        <v>519</v>
      </c>
      <c r="G153" s="35">
        <v>1025</v>
      </c>
      <c r="H153" s="35">
        <v>1282</v>
      </c>
      <c r="I153" s="35">
        <v>1089</v>
      </c>
      <c r="J153" s="35">
        <v>1543</v>
      </c>
      <c r="K153" s="35">
        <v>1406</v>
      </c>
      <c r="L153" s="35">
        <v>897</v>
      </c>
      <c r="M153" s="35">
        <v>461</v>
      </c>
      <c r="N153" s="35">
        <v>36</v>
      </c>
      <c r="O153" s="35">
        <v>3900</v>
      </c>
      <c r="P153" s="35">
        <v>3043</v>
      </c>
      <c r="Q153" s="35">
        <v>1243</v>
      </c>
    </row>
    <row r="154" spans="2:17" ht="17.25" customHeight="1" x14ac:dyDescent="0.25">
      <c r="B154" s="38" t="s">
        <v>83</v>
      </c>
      <c r="C154" s="34">
        <f t="shared" si="29"/>
        <v>2049</v>
      </c>
      <c r="D154" s="35">
        <v>1682</v>
      </c>
      <c r="E154" s="35">
        <v>367</v>
      </c>
      <c r="F154" s="35">
        <v>184</v>
      </c>
      <c r="G154" s="35">
        <v>275</v>
      </c>
      <c r="H154" s="35">
        <v>337</v>
      </c>
      <c r="I154" s="35">
        <v>301</v>
      </c>
      <c r="J154" s="35">
        <v>376</v>
      </c>
      <c r="K154" s="35">
        <v>262</v>
      </c>
      <c r="L154" s="35">
        <v>198</v>
      </c>
      <c r="M154" s="35">
        <v>116</v>
      </c>
      <c r="N154" s="35">
        <v>4</v>
      </c>
      <c r="O154" s="35">
        <v>968</v>
      </c>
      <c r="P154" s="35">
        <v>765</v>
      </c>
      <c r="Q154" s="35">
        <v>312</v>
      </c>
    </row>
    <row r="155" spans="2:17" ht="17.25" customHeight="1" x14ac:dyDescent="0.25">
      <c r="B155" s="38" t="s">
        <v>84</v>
      </c>
      <c r="C155" s="34">
        <f t="shared" si="29"/>
        <v>3978</v>
      </c>
      <c r="D155" s="35">
        <v>3443</v>
      </c>
      <c r="E155" s="35">
        <v>535</v>
      </c>
      <c r="F155" s="35">
        <v>238</v>
      </c>
      <c r="G155" s="35">
        <v>522</v>
      </c>
      <c r="H155" s="35">
        <v>788</v>
      </c>
      <c r="I155" s="35">
        <v>565</v>
      </c>
      <c r="J155" s="35">
        <v>766</v>
      </c>
      <c r="K155" s="35">
        <v>571</v>
      </c>
      <c r="L155" s="35">
        <v>320</v>
      </c>
      <c r="M155" s="35">
        <v>208</v>
      </c>
      <c r="N155" s="35">
        <v>4</v>
      </c>
      <c r="O155" s="35">
        <v>1580</v>
      </c>
      <c r="P155" s="35">
        <v>1545</v>
      </c>
      <c r="Q155" s="35">
        <v>849</v>
      </c>
    </row>
    <row r="156" spans="2:17" ht="17.25" customHeight="1" x14ac:dyDescent="0.25">
      <c r="B156" s="38" t="s">
        <v>85</v>
      </c>
      <c r="C156" s="34">
        <f t="shared" si="29"/>
        <v>4572</v>
      </c>
      <c r="D156" s="35">
        <v>3955</v>
      </c>
      <c r="E156" s="35">
        <v>617</v>
      </c>
      <c r="F156" s="35">
        <v>187</v>
      </c>
      <c r="G156" s="35">
        <v>530</v>
      </c>
      <c r="H156" s="35">
        <v>853</v>
      </c>
      <c r="I156" s="35">
        <v>625</v>
      </c>
      <c r="J156" s="35">
        <v>1011</v>
      </c>
      <c r="K156" s="35">
        <v>713</v>
      </c>
      <c r="L156" s="35">
        <v>405</v>
      </c>
      <c r="M156" s="35">
        <v>248</v>
      </c>
      <c r="N156" s="35">
        <v>16</v>
      </c>
      <c r="O156" s="35">
        <v>1755</v>
      </c>
      <c r="P156" s="35">
        <v>1855</v>
      </c>
      <c r="Q156" s="35">
        <v>946</v>
      </c>
    </row>
    <row r="157" spans="2:17" ht="17.25" customHeight="1" x14ac:dyDescent="0.25">
      <c r="B157" s="38" t="s">
        <v>86</v>
      </c>
      <c r="C157" s="34">
        <f t="shared" si="29"/>
        <v>4945</v>
      </c>
      <c r="D157" s="35">
        <v>4169</v>
      </c>
      <c r="E157" s="35">
        <v>776</v>
      </c>
      <c r="F157" s="35">
        <v>373</v>
      </c>
      <c r="G157" s="35">
        <v>647</v>
      </c>
      <c r="H157" s="35">
        <v>989</v>
      </c>
      <c r="I157" s="35">
        <v>759</v>
      </c>
      <c r="J157" s="35">
        <v>904</v>
      </c>
      <c r="K157" s="35">
        <v>638</v>
      </c>
      <c r="L157" s="35">
        <v>400</v>
      </c>
      <c r="M157" s="35">
        <v>235</v>
      </c>
      <c r="N157" s="35">
        <v>23</v>
      </c>
      <c r="O157" s="35">
        <v>1907</v>
      </c>
      <c r="P157" s="35">
        <v>1985</v>
      </c>
      <c r="Q157" s="35">
        <v>1030</v>
      </c>
    </row>
    <row r="158" spans="2:17" ht="17.25" customHeight="1" x14ac:dyDescent="0.25">
      <c r="B158" s="38" t="s">
        <v>87</v>
      </c>
      <c r="C158" s="34">
        <f t="shared" si="29"/>
        <v>6108</v>
      </c>
      <c r="D158" s="35">
        <v>5134</v>
      </c>
      <c r="E158" s="35">
        <v>974</v>
      </c>
      <c r="F158" s="35">
        <v>484</v>
      </c>
      <c r="G158" s="35">
        <v>885</v>
      </c>
      <c r="H158" s="35">
        <v>1272</v>
      </c>
      <c r="I158" s="35">
        <v>839</v>
      </c>
      <c r="J158" s="35">
        <v>1208</v>
      </c>
      <c r="K158" s="35">
        <v>735</v>
      </c>
      <c r="L158" s="35">
        <v>396</v>
      </c>
      <c r="M158" s="35">
        <v>289</v>
      </c>
      <c r="N158" s="35">
        <v>24</v>
      </c>
      <c r="O158" s="35">
        <v>2481</v>
      </c>
      <c r="P158" s="35">
        <v>2452</v>
      </c>
      <c r="Q158" s="35">
        <v>1151</v>
      </c>
    </row>
    <row r="159" spans="2:17" ht="17.25" customHeight="1" x14ac:dyDescent="0.25">
      <c r="B159" s="38" t="s">
        <v>88</v>
      </c>
      <c r="C159" s="34">
        <f t="shared" si="29"/>
        <v>2710</v>
      </c>
      <c r="D159" s="35">
        <v>2431</v>
      </c>
      <c r="E159" s="35">
        <v>279</v>
      </c>
      <c r="F159" s="35">
        <v>94</v>
      </c>
      <c r="G159" s="35">
        <v>314</v>
      </c>
      <c r="H159" s="35">
        <v>514</v>
      </c>
      <c r="I159" s="35">
        <v>499</v>
      </c>
      <c r="J159" s="35">
        <v>581</v>
      </c>
      <c r="K159" s="35">
        <v>381</v>
      </c>
      <c r="L159" s="35">
        <v>208</v>
      </c>
      <c r="M159" s="35">
        <v>119</v>
      </c>
      <c r="N159" s="35">
        <v>7</v>
      </c>
      <c r="O159" s="35">
        <v>1003</v>
      </c>
      <c r="P159" s="35">
        <v>1127</v>
      </c>
      <c r="Q159" s="35">
        <v>573</v>
      </c>
    </row>
    <row r="160" spans="2:17" ht="17.25" customHeight="1" x14ac:dyDescent="0.25">
      <c r="B160" s="38" t="s">
        <v>89</v>
      </c>
      <c r="C160" s="34">
        <f t="shared" si="29"/>
        <v>32528</v>
      </c>
      <c r="D160" s="35">
        <v>27004</v>
      </c>
      <c r="E160" s="35">
        <v>5524</v>
      </c>
      <c r="F160" s="35">
        <v>2347</v>
      </c>
      <c r="G160" s="35">
        <v>4727</v>
      </c>
      <c r="H160" s="35">
        <v>6230</v>
      </c>
      <c r="I160" s="35">
        <v>4094</v>
      </c>
      <c r="J160" s="35">
        <v>5926</v>
      </c>
      <c r="K160" s="35">
        <v>4337</v>
      </c>
      <c r="L160" s="35">
        <v>2585</v>
      </c>
      <c r="M160" s="35">
        <v>2282</v>
      </c>
      <c r="N160" s="35">
        <v>114</v>
      </c>
      <c r="O160" s="35">
        <v>13107</v>
      </c>
      <c r="P160" s="35">
        <v>11921</v>
      </c>
      <c r="Q160" s="35">
        <v>7386</v>
      </c>
    </row>
    <row r="161" spans="2:19" ht="17.25" customHeight="1" x14ac:dyDescent="0.25">
      <c r="B161" s="38" t="s">
        <v>90</v>
      </c>
      <c r="C161" s="34">
        <f t="shared" si="29"/>
        <v>2537</v>
      </c>
      <c r="D161" s="35">
        <v>2236</v>
      </c>
      <c r="E161" s="35">
        <v>301</v>
      </c>
      <c r="F161" s="35">
        <v>135</v>
      </c>
      <c r="G161" s="35">
        <v>287</v>
      </c>
      <c r="H161" s="35">
        <v>493</v>
      </c>
      <c r="I161" s="35">
        <v>354</v>
      </c>
      <c r="J161" s="35">
        <v>565</v>
      </c>
      <c r="K161" s="35">
        <v>394</v>
      </c>
      <c r="L161" s="35">
        <v>216</v>
      </c>
      <c r="M161" s="35">
        <v>93</v>
      </c>
      <c r="N161" s="35">
        <v>7</v>
      </c>
      <c r="O161" s="35">
        <v>1093</v>
      </c>
      <c r="P161" s="35">
        <v>877</v>
      </c>
      <c r="Q161" s="35">
        <v>560</v>
      </c>
    </row>
    <row r="162" spans="2:19" ht="17.25" customHeight="1" x14ac:dyDescent="0.25">
      <c r="B162" s="38" t="s">
        <v>91</v>
      </c>
      <c r="C162" s="34">
        <f t="shared" si="29"/>
        <v>1000</v>
      </c>
      <c r="D162" s="35">
        <v>827</v>
      </c>
      <c r="E162" s="35">
        <v>173</v>
      </c>
      <c r="F162" s="35">
        <v>59</v>
      </c>
      <c r="G162" s="35">
        <v>135</v>
      </c>
      <c r="H162" s="35">
        <v>164</v>
      </c>
      <c r="I162" s="35">
        <v>158</v>
      </c>
      <c r="J162" s="35">
        <v>191</v>
      </c>
      <c r="K162" s="35">
        <v>146</v>
      </c>
      <c r="L162" s="35">
        <v>88</v>
      </c>
      <c r="M162" s="35">
        <v>59</v>
      </c>
      <c r="N162" s="35">
        <v>6</v>
      </c>
      <c r="O162" s="35">
        <v>510</v>
      </c>
      <c r="P162" s="35">
        <v>280</v>
      </c>
      <c r="Q162" s="35">
        <v>204</v>
      </c>
    </row>
    <row r="163" spans="2:19" ht="17.25" customHeight="1" x14ac:dyDescent="0.25">
      <c r="B163" s="38" t="s">
        <v>92</v>
      </c>
      <c r="C163" s="34">
        <f t="shared" si="29"/>
        <v>1289</v>
      </c>
      <c r="D163" s="35">
        <v>1114</v>
      </c>
      <c r="E163" s="35">
        <v>175</v>
      </c>
      <c r="F163" s="35">
        <v>70</v>
      </c>
      <c r="G163" s="35">
        <v>107</v>
      </c>
      <c r="H163" s="35">
        <v>156</v>
      </c>
      <c r="I163" s="35">
        <v>141</v>
      </c>
      <c r="J163" s="35">
        <v>262</v>
      </c>
      <c r="K163" s="35">
        <v>284</v>
      </c>
      <c r="L163" s="35">
        <v>163</v>
      </c>
      <c r="M163" s="35">
        <v>106</v>
      </c>
      <c r="N163" s="35">
        <v>3</v>
      </c>
      <c r="O163" s="35">
        <v>551</v>
      </c>
      <c r="P163" s="35">
        <v>557</v>
      </c>
      <c r="Q163" s="35">
        <v>178</v>
      </c>
    </row>
    <row r="164" spans="2:19" ht="17.25" customHeight="1" x14ac:dyDescent="0.25">
      <c r="B164" s="38" t="s">
        <v>93</v>
      </c>
      <c r="C164" s="34">
        <f t="shared" si="29"/>
        <v>984</v>
      </c>
      <c r="D164" s="35">
        <v>838</v>
      </c>
      <c r="E164" s="35">
        <v>146</v>
      </c>
      <c r="F164" s="35">
        <v>59</v>
      </c>
      <c r="G164" s="35">
        <v>115</v>
      </c>
      <c r="H164" s="35">
        <v>182</v>
      </c>
      <c r="I164" s="35">
        <v>159</v>
      </c>
      <c r="J164" s="35">
        <v>197</v>
      </c>
      <c r="K164" s="35">
        <v>139</v>
      </c>
      <c r="L164" s="35">
        <v>96</v>
      </c>
      <c r="M164" s="35">
        <v>37</v>
      </c>
      <c r="N164" s="35">
        <v>8</v>
      </c>
      <c r="O164" s="35">
        <v>399</v>
      </c>
      <c r="P164" s="35">
        <v>404</v>
      </c>
      <c r="Q164" s="35">
        <v>173</v>
      </c>
    </row>
    <row r="165" spans="2:19" ht="17.25" customHeight="1" x14ac:dyDescent="0.25">
      <c r="B165" s="38" t="s">
        <v>94</v>
      </c>
      <c r="C165" s="34">
        <f t="shared" si="29"/>
        <v>5604</v>
      </c>
      <c r="D165" s="35">
        <v>4979</v>
      </c>
      <c r="E165" s="35">
        <v>625</v>
      </c>
      <c r="F165" s="35">
        <v>177</v>
      </c>
      <c r="G165" s="35">
        <v>537</v>
      </c>
      <c r="H165" s="35">
        <v>809</v>
      </c>
      <c r="I165" s="35">
        <v>888</v>
      </c>
      <c r="J165" s="35">
        <v>1385</v>
      </c>
      <c r="K165" s="35">
        <v>1010</v>
      </c>
      <c r="L165" s="35">
        <v>510</v>
      </c>
      <c r="M165" s="35">
        <v>288</v>
      </c>
      <c r="N165" s="35">
        <v>6</v>
      </c>
      <c r="O165" s="35">
        <v>2688</v>
      </c>
      <c r="P165" s="35">
        <v>2102</v>
      </c>
      <c r="Q165" s="35">
        <v>808</v>
      </c>
    </row>
    <row r="166" spans="2:19" ht="17.25" customHeight="1" x14ac:dyDescent="0.25">
      <c r="B166" s="38" t="s">
        <v>95</v>
      </c>
      <c r="C166" s="34">
        <f t="shared" si="29"/>
        <v>3957</v>
      </c>
      <c r="D166" s="35">
        <v>3492</v>
      </c>
      <c r="E166" s="35">
        <v>465</v>
      </c>
      <c r="F166" s="35">
        <v>99</v>
      </c>
      <c r="G166" s="35">
        <v>321</v>
      </c>
      <c r="H166" s="35">
        <v>512</v>
      </c>
      <c r="I166" s="35">
        <v>506</v>
      </c>
      <c r="J166" s="35">
        <v>792</v>
      </c>
      <c r="K166" s="35">
        <v>800</v>
      </c>
      <c r="L166" s="35">
        <v>562</v>
      </c>
      <c r="M166" s="35">
        <v>365</v>
      </c>
      <c r="N166" s="35">
        <v>23</v>
      </c>
      <c r="O166" s="35">
        <v>1578</v>
      </c>
      <c r="P166" s="35">
        <v>1840</v>
      </c>
      <c r="Q166" s="35">
        <v>516</v>
      </c>
    </row>
    <row r="167" spans="2:19" ht="17.25" customHeight="1" x14ac:dyDescent="0.25">
      <c r="B167" s="38" t="s">
        <v>96</v>
      </c>
      <c r="C167" s="34">
        <f t="shared" si="29"/>
        <v>5477</v>
      </c>
      <c r="D167" s="35">
        <v>4642</v>
      </c>
      <c r="E167" s="35">
        <v>835</v>
      </c>
      <c r="F167" s="35">
        <v>302</v>
      </c>
      <c r="G167" s="35">
        <v>644</v>
      </c>
      <c r="H167" s="35">
        <v>1129</v>
      </c>
      <c r="I167" s="35">
        <v>725</v>
      </c>
      <c r="J167" s="35">
        <v>1098</v>
      </c>
      <c r="K167" s="35">
        <v>855</v>
      </c>
      <c r="L167" s="35">
        <v>438</v>
      </c>
      <c r="M167" s="35">
        <v>286</v>
      </c>
      <c r="N167" s="35">
        <v>45</v>
      </c>
      <c r="O167" s="35">
        <v>2454</v>
      </c>
      <c r="P167" s="35">
        <v>1927</v>
      </c>
      <c r="Q167" s="35">
        <v>1051</v>
      </c>
    </row>
    <row r="168" spans="2:19" ht="17.25" customHeight="1" x14ac:dyDescent="0.25">
      <c r="B168" s="38" t="s">
        <v>97</v>
      </c>
      <c r="C168" s="34">
        <f t="shared" si="29"/>
        <v>2180</v>
      </c>
      <c r="D168" s="35">
        <v>1845</v>
      </c>
      <c r="E168" s="35">
        <v>335</v>
      </c>
      <c r="F168" s="35">
        <v>111</v>
      </c>
      <c r="G168" s="35">
        <v>266</v>
      </c>
      <c r="H168" s="35">
        <v>393</v>
      </c>
      <c r="I168" s="35">
        <v>222</v>
      </c>
      <c r="J168" s="35">
        <v>425</v>
      </c>
      <c r="K168" s="35">
        <v>351</v>
      </c>
      <c r="L168" s="35">
        <v>261</v>
      </c>
      <c r="M168" s="35">
        <v>151</v>
      </c>
      <c r="N168" s="35">
        <v>5</v>
      </c>
      <c r="O168" s="35">
        <v>949</v>
      </c>
      <c r="P168" s="35">
        <v>812</v>
      </c>
      <c r="Q168" s="35">
        <v>414</v>
      </c>
    </row>
    <row r="169" spans="2:19" ht="17.25" customHeight="1" x14ac:dyDescent="0.25">
      <c r="B169" s="38" t="s">
        <v>98</v>
      </c>
      <c r="C169" s="34">
        <f t="shared" si="29"/>
        <v>1426</v>
      </c>
      <c r="D169" s="35">
        <v>1197</v>
      </c>
      <c r="E169" s="35">
        <v>229</v>
      </c>
      <c r="F169" s="35">
        <v>72</v>
      </c>
      <c r="G169" s="35">
        <v>210</v>
      </c>
      <c r="H169" s="35">
        <v>233</v>
      </c>
      <c r="I169" s="35">
        <v>234</v>
      </c>
      <c r="J169" s="35">
        <v>343</v>
      </c>
      <c r="K169" s="35">
        <v>200</v>
      </c>
      <c r="L169" s="35">
        <v>90</v>
      </c>
      <c r="M169" s="35">
        <v>44</v>
      </c>
      <c r="N169" s="35">
        <v>2</v>
      </c>
      <c r="O169" s="35">
        <v>648</v>
      </c>
      <c r="P169" s="35">
        <v>590</v>
      </c>
      <c r="Q169" s="35">
        <v>186</v>
      </c>
    </row>
    <row r="170" spans="2:19" ht="17.25" customHeight="1" thickBot="1" x14ac:dyDescent="0.3">
      <c r="B170" s="100" t="s">
        <v>99</v>
      </c>
      <c r="C170" s="101">
        <f t="shared" si="29"/>
        <v>2205</v>
      </c>
      <c r="D170" s="102">
        <v>1916</v>
      </c>
      <c r="E170" s="102">
        <v>289</v>
      </c>
      <c r="F170" s="102">
        <v>112</v>
      </c>
      <c r="G170" s="102">
        <v>297</v>
      </c>
      <c r="H170" s="102">
        <v>616</v>
      </c>
      <c r="I170" s="102">
        <v>291</v>
      </c>
      <c r="J170" s="102">
        <v>390</v>
      </c>
      <c r="K170" s="102">
        <v>273</v>
      </c>
      <c r="L170" s="102">
        <v>171</v>
      </c>
      <c r="M170" s="102">
        <v>55</v>
      </c>
      <c r="N170" s="102">
        <v>3</v>
      </c>
      <c r="O170" s="102">
        <v>670</v>
      </c>
      <c r="P170" s="102">
        <v>791</v>
      </c>
      <c r="Q170" s="102">
        <v>741</v>
      </c>
    </row>
    <row r="171" spans="2:19" ht="20.25" customHeight="1" x14ac:dyDescent="0.25">
      <c r="B171" s="114" t="s">
        <v>3</v>
      </c>
      <c r="C171" s="115">
        <f t="shared" ref="C171:M171" si="30">SUM(C146:C170)</f>
        <v>124277</v>
      </c>
      <c r="D171" s="116">
        <f t="shared" si="30"/>
        <v>105106</v>
      </c>
      <c r="E171" s="116">
        <f t="shared" si="30"/>
        <v>19171</v>
      </c>
      <c r="F171" s="115">
        <f t="shared" si="30"/>
        <v>7655</v>
      </c>
      <c r="G171" s="115">
        <f t="shared" si="30"/>
        <v>15985</v>
      </c>
      <c r="H171" s="115">
        <f t="shared" si="30"/>
        <v>22473</v>
      </c>
      <c r="I171" s="115">
        <f t="shared" si="30"/>
        <v>16478</v>
      </c>
      <c r="J171" s="115">
        <f t="shared" si="30"/>
        <v>23845</v>
      </c>
      <c r="K171" s="115">
        <f t="shared" si="30"/>
        <v>18633</v>
      </c>
      <c r="L171" s="115">
        <f t="shared" si="30"/>
        <v>11539</v>
      </c>
      <c r="M171" s="115">
        <f t="shared" si="30"/>
        <v>7669</v>
      </c>
      <c r="N171" s="116">
        <f>SUM(N146:N170)</f>
        <v>496</v>
      </c>
      <c r="O171" s="116">
        <f t="shared" ref="O171:Q171" si="31">SUM(O146:O170)</f>
        <v>53102</v>
      </c>
      <c r="P171" s="116">
        <f t="shared" si="31"/>
        <v>47094</v>
      </c>
      <c r="Q171" s="116">
        <f t="shared" si="31"/>
        <v>23585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0.84573975876469498</v>
      </c>
      <c r="E172" s="150">
        <f t="shared" ref="E172:Q172" si="32">E171/$C$171</f>
        <v>0.15426024123530502</v>
      </c>
      <c r="F172" s="150">
        <f t="shared" si="32"/>
        <v>6.1596272842118813E-2</v>
      </c>
      <c r="G172" s="150">
        <f t="shared" si="32"/>
        <v>0.1286239609903683</v>
      </c>
      <c r="H172" s="150">
        <f t="shared" si="32"/>
        <v>0.18082992025877676</v>
      </c>
      <c r="I172" s="150">
        <f t="shared" si="32"/>
        <v>0.13259090579914223</v>
      </c>
      <c r="J172" s="150">
        <f t="shared" si="32"/>
        <v>0.19186977477731199</v>
      </c>
      <c r="K172" s="150">
        <f t="shared" si="32"/>
        <v>0.14993120207278901</v>
      </c>
      <c r="L172" s="150">
        <f t="shared" si="32"/>
        <v>9.2849038840654347E-2</v>
      </c>
      <c r="M172" s="150">
        <f t="shared" si="32"/>
        <v>6.1708924418838559E-2</v>
      </c>
      <c r="N172" s="150">
        <f t="shared" si="32"/>
        <v>3.9910844323567517E-3</v>
      </c>
      <c r="O172" s="150">
        <f t="shared" si="32"/>
        <v>0.42728743049800044</v>
      </c>
      <c r="P172" s="150">
        <f t="shared" si="32"/>
        <v>0.37894381100284041</v>
      </c>
      <c r="Q172" s="150">
        <f t="shared" si="32"/>
        <v>0.18977767406680238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1534</v>
      </c>
      <c r="D178" s="148">
        <v>98</v>
      </c>
      <c r="E178" s="35">
        <v>542</v>
      </c>
      <c r="F178" s="35">
        <v>894</v>
      </c>
      <c r="G178" s="35">
        <v>278</v>
      </c>
      <c r="H178" s="35">
        <v>1256</v>
      </c>
      <c r="I178" s="148">
        <v>125</v>
      </c>
      <c r="J178" s="148">
        <v>1409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6534</v>
      </c>
      <c r="D179" s="35">
        <v>1145</v>
      </c>
      <c r="E179" s="35">
        <v>3093</v>
      </c>
      <c r="F179" s="35">
        <v>2296</v>
      </c>
      <c r="G179" s="35">
        <v>1696</v>
      </c>
      <c r="H179" s="35">
        <v>4838</v>
      </c>
      <c r="I179" s="35">
        <v>565</v>
      </c>
      <c r="J179" s="35">
        <v>5969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2327</v>
      </c>
      <c r="D180" s="35">
        <v>450</v>
      </c>
      <c r="E180" s="35">
        <v>1287</v>
      </c>
      <c r="F180" s="35">
        <v>590</v>
      </c>
      <c r="G180" s="35">
        <v>413</v>
      </c>
      <c r="H180" s="35">
        <v>1914</v>
      </c>
      <c r="I180" s="35">
        <v>75</v>
      </c>
      <c r="J180" s="35">
        <v>2252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12200</v>
      </c>
      <c r="D181" s="35">
        <v>2735</v>
      </c>
      <c r="E181" s="35">
        <v>7281</v>
      </c>
      <c r="F181" s="35">
        <v>2184</v>
      </c>
      <c r="G181" s="35">
        <v>1414</v>
      </c>
      <c r="H181" s="35">
        <v>10786</v>
      </c>
      <c r="I181" s="35">
        <v>979</v>
      </c>
      <c r="J181" s="35">
        <v>11221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3891</v>
      </c>
      <c r="D182" s="35">
        <v>396</v>
      </c>
      <c r="E182" s="35">
        <v>1940</v>
      </c>
      <c r="F182" s="35">
        <v>1555</v>
      </c>
      <c r="G182" s="35">
        <v>1125</v>
      </c>
      <c r="H182" s="35">
        <v>2766</v>
      </c>
      <c r="I182" s="35">
        <v>263</v>
      </c>
      <c r="J182" s="35">
        <v>3628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3221</v>
      </c>
      <c r="D183" s="35">
        <v>829</v>
      </c>
      <c r="E183" s="35">
        <v>1620</v>
      </c>
      <c r="F183" s="35">
        <v>772</v>
      </c>
      <c r="G183" s="35">
        <v>215</v>
      </c>
      <c r="H183" s="35">
        <v>3006</v>
      </c>
      <c r="I183" s="35">
        <v>329</v>
      </c>
      <c r="J183" s="35">
        <v>2892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2799</v>
      </c>
      <c r="D184" s="35">
        <v>491</v>
      </c>
      <c r="E184" s="35">
        <v>1683</v>
      </c>
      <c r="F184" s="35">
        <v>625</v>
      </c>
      <c r="G184" s="35">
        <v>436</v>
      </c>
      <c r="H184" s="35">
        <v>2363</v>
      </c>
      <c r="I184" s="35">
        <v>362</v>
      </c>
      <c r="J184" s="35">
        <v>2437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8222</v>
      </c>
      <c r="D185" s="35">
        <v>2492</v>
      </c>
      <c r="E185" s="35">
        <v>4483</v>
      </c>
      <c r="F185" s="35">
        <v>1247</v>
      </c>
      <c r="G185" s="35">
        <v>1195</v>
      </c>
      <c r="H185" s="35">
        <v>7027</v>
      </c>
      <c r="I185" s="35">
        <v>455</v>
      </c>
      <c r="J185" s="35">
        <v>7767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2049</v>
      </c>
      <c r="D186" s="35">
        <v>489</v>
      </c>
      <c r="E186" s="35">
        <v>887</v>
      </c>
      <c r="F186" s="35">
        <v>673</v>
      </c>
      <c r="G186" s="35">
        <v>749</v>
      </c>
      <c r="H186" s="35">
        <v>1300</v>
      </c>
      <c r="I186" s="35">
        <v>327</v>
      </c>
      <c r="J186" s="35">
        <v>1722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3978</v>
      </c>
      <c r="D187" s="35">
        <v>1190</v>
      </c>
      <c r="E187" s="35">
        <v>1766</v>
      </c>
      <c r="F187" s="35">
        <v>1022</v>
      </c>
      <c r="G187" s="35">
        <v>813</v>
      </c>
      <c r="H187" s="35">
        <v>3165</v>
      </c>
      <c r="I187" s="35">
        <v>192</v>
      </c>
      <c r="J187" s="35">
        <v>3786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4572</v>
      </c>
      <c r="D188" s="35">
        <v>913</v>
      </c>
      <c r="E188" s="35">
        <v>2052</v>
      </c>
      <c r="F188" s="35">
        <v>1607</v>
      </c>
      <c r="G188" s="35">
        <v>520</v>
      </c>
      <c r="H188" s="35">
        <v>4052</v>
      </c>
      <c r="I188" s="35">
        <v>289</v>
      </c>
      <c r="J188" s="35">
        <v>4283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4945</v>
      </c>
      <c r="D189" s="35">
        <v>1183</v>
      </c>
      <c r="E189" s="35">
        <v>2526</v>
      </c>
      <c r="F189" s="35">
        <v>1236</v>
      </c>
      <c r="G189" s="35">
        <v>778</v>
      </c>
      <c r="H189" s="35">
        <v>4167</v>
      </c>
      <c r="I189" s="35">
        <v>650</v>
      </c>
      <c r="J189" s="35">
        <v>4295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6108</v>
      </c>
      <c r="D190" s="35">
        <v>1339</v>
      </c>
      <c r="E190" s="35">
        <v>2668</v>
      </c>
      <c r="F190" s="35">
        <v>2101</v>
      </c>
      <c r="G190" s="35">
        <v>2010</v>
      </c>
      <c r="H190" s="35">
        <v>4098</v>
      </c>
      <c r="I190" s="35">
        <v>542</v>
      </c>
      <c r="J190" s="35">
        <v>5566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2710</v>
      </c>
      <c r="D191" s="35">
        <v>422</v>
      </c>
      <c r="E191" s="35">
        <v>1394</v>
      </c>
      <c r="F191" s="35">
        <v>894</v>
      </c>
      <c r="G191" s="35">
        <v>203</v>
      </c>
      <c r="H191" s="35">
        <v>2507</v>
      </c>
      <c r="I191" s="35">
        <v>235</v>
      </c>
      <c r="J191" s="35">
        <v>2475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32528</v>
      </c>
      <c r="D192" s="35">
        <v>4426</v>
      </c>
      <c r="E192" s="35">
        <v>17801</v>
      </c>
      <c r="F192" s="35">
        <v>10301</v>
      </c>
      <c r="G192" s="35">
        <v>7702</v>
      </c>
      <c r="H192" s="35">
        <v>24826</v>
      </c>
      <c r="I192" s="35">
        <v>2979</v>
      </c>
      <c r="J192" s="35">
        <v>29549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2537</v>
      </c>
      <c r="D193" s="35">
        <v>348</v>
      </c>
      <c r="E193" s="35">
        <v>1047</v>
      </c>
      <c r="F193" s="35">
        <v>1142</v>
      </c>
      <c r="G193" s="35">
        <v>698</v>
      </c>
      <c r="H193" s="35">
        <v>1839</v>
      </c>
      <c r="I193" s="35">
        <v>182</v>
      </c>
      <c r="J193" s="35">
        <v>2355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1000</v>
      </c>
      <c r="D194" s="35">
        <v>85</v>
      </c>
      <c r="E194" s="35">
        <v>596</v>
      </c>
      <c r="F194" s="35">
        <v>319</v>
      </c>
      <c r="G194" s="35">
        <v>378</v>
      </c>
      <c r="H194" s="35">
        <v>622</v>
      </c>
      <c r="I194" s="35">
        <v>40</v>
      </c>
      <c r="J194" s="35">
        <v>960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1289</v>
      </c>
      <c r="D195" s="35">
        <v>330</v>
      </c>
      <c r="E195" s="35">
        <v>738</v>
      </c>
      <c r="F195" s="35">
        <v>221</v>
      </c>
      <c r="G195" s="35">
        <v>179</v>
      </c>
      <c r="H195" s="35">
        <v>1110</v>
      </c>
      <c r="I195" s="35">
        <v>161</v>
      </c>
      <c r="J195" s="35">
        <v>1128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984</v>
      </c>
      <c r="D196" s="35">
        <v>322</v>
      </c>
      <c r="E196" s="35">
        <v>385</v>
      </c>
      <c r="F196" s="35">
        <v>277</v>
      </c>
      <c r="G196" s="35">
        <v>311</v>
      </c>
      <c r="H196" s="35">
        <v>673</v>
      </c>
      <c r="I196" s="35">
        <v>77</v>
      </c>
      <c r="J196" s="35">
        <v>907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5604</v>
      </c>
      <c r="D197" s="35">
        <v>1346</v>
      </c>
      <c r="E197" s="35">
        <v>2707</v>
      </c>
      <c r="F197" s="35">
        <v>1551</v>
      </c>
      <c r="G197" s="35">
        <v>1006</v>
      </c>
      <c r="H197" s="35">
        <v>4598</v>
      </c>
      <c r="I197" s="35">
        <v>249</v>
      </c>
      <c r="J197" s="35">
        <v>5355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3957</v>
      </c>
      <c r="D198" s="35">
        <v>1019</v>
      </c>
      <c r="E198" s="35">
        <v>2126</v>
      </c>
      <c r="F198" s="35">
        <v>812</v>
      </c>
      <c r="G198" s="35">
        <v>655</v>
      </c>
      <c r="H198" s="35">
        <v>3302</v>
      </c>
      <c r="I198" s="35">
        <v>402</v>
      </c>
      <c r="J198" s="35">
        <v>3555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5477</v>
      </c>
      <c r="D199" s="35">
        <v>1040</v>
      </c>
      <c r="E199" s="35">
        <v>2646</v>
      </c>
      <c r="F199" s="35">
        <v>1791</v>
      </c>
      <c r="G199" s="35">
        <v>1092</v>
      </c>
      <c r="H199" s="35">
        <v>4385</v>
      </c>
      <c r="I199" s="35">
        <v>503</v>
      </c>
      <c r="J199" s="35">
        <v>4974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2180</v>
      </c>
      <c r="D200" s="35">
        <v>234</v>
      </c>
      <c r="E200" s="35">
        <v>1263</v>
      </c>
      <c r="F200" s="35">
        <v>683</v>
      </c>
      <c r="G200" s="35">
        <v>726</v>
      </c>
      <c r="H200" s="35">
        <v>1454</v>
      </c>
      <c r="I200" s="35">
        <v>222</v>
      </c>
      <c r="J200" s="35">
        <v>1958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1426</v>
      </c>
      <c r="D201" s="35">
        <v>150</v>
      </c>
      <c r="E201" s="35">
        <v>506</v>
      </c>
      <c r="F201" s="35">
        <v>770</v>
      </c>
      <c r="G201" s="35">
        <v>264</v>
      </c>
      <c r="H201" s="35">
        <v>1162</v>
      </c>
      <c r="I201" s="35">
        <v>41</v>
      </c>
      <c r="J201" s="35">
        <v>1385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2205</v>
      </c>
      <c r="D202" s="102">
        <v>190</v>
      </c>
      <c r="E202" s="102">
        <v>1071</v>
      </c>
      <c r="F202" s="102">
        <v>944</v>
      </c>
      <c r="G202" s="102">
        <v>939</v>
      </c>
      <c r="H202" s="102">
        <v>1266</v>
      </c>
      <c r="I202" s="102">
        <v>69</v>
      </c>
      <c r="J202" s="102">
        <v>2136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124277</v>
      </c>
      <c r="D203" s="116">
        <f t="shared" si="34"/>
        <v>23662</v>
      </c>
      <c r="E203" s="116">
        <f t="shared" si="34"/>
        <v>64108</v>
      </c>
      <c r="F203" s="116">
        <f t="shared" si="34"/>
        <v>36507</v>
      </c>
      <c r="G203" s="115">
        <f t="shared" si="34"/>
        <v>25795</v>
      </c>
      <c r="H203" s="115">
        <f t="shared" si="34"/>
        <v>98482</v>
      </c>
      <c r="I203" s="116">
        <f t="shared" si="34"/>
        <v>10313</v>
      </c>
      <c r="J203" s="116">
        <f t="shared" si="34"/>
        <v>113964</v>
      </c>
      <c r="K203" s="157"/>
      <c r="L203" s="162"/>
      <c r="M203" s="163">
        <v>0</v>
      </c>
      <c r="N203" s="164">
        <v>4000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0.19039725773876098</v>
      </c>
      <c r="E204" s="150">
        <f t="shared" ref="E204:J204" si="35">E203/$C$203</f>
        <v>0.51584766288211015</v>
      </c>
      <c r="F204" s="150">
        <f t="shared" si="35"/>
        <v>0.29375507937912887</v>
      </c>
      <c r="G204" s="150">
        <f t="shared" si="35"/>
        <v>0.20756053010613387</v>
      </c>
      <c r="H204" s="150">
        <f t="shared" si="35"/>
        <v>0.79243946989386616</v>
      </c>
      <c r="I204" s="150">
        <f t="shared" si="35"/>
        <v>8.2983979336482216E-2</v>
      </c>
      <c r="J204" s="150">
        <f t="shared" si="35"/>
        <v>0.91701602066351784</v>
      </c>
      <c r="K204" s="165"/>
      <c r="L204" s="166"/>
      <c r="M204" s="163">
        <v>4001</v>
      </c>
      <c r="N204" s="164">
        <v>8000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8001</v>
      </c>
      <c r="N205" s="164">
        <v>16000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16001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180</v>
      </c>
      <c r="D213" s="174">
        <f t="shared" ref="D213:D237" si="37">SUM(E213:G213)</f>
        <v>165</v>
      </c>
      <c r="E213" s="35">
        <v>125</v>
      </c>
      <c r="F213" s="35">
        <v>38</v>
      </c>
      <c r="G213" s="35">
        <v>2</v>
      </c>
      <c r="H213" s="174">
        <f t="shared" ref="H213:H236" si="38">SUM(I213:K213)</f>
        <v>15</v>
      </c>
      <c r="I213" s="35">
        <v>14</v>
      </c>
      <c r="J213" s="35">
        <v>1</v>
      </c>
      <c r="K213" s="35">
        <v>0</v>
      </c>
      <c r="L213" s="63"/>
      <c r="M213" s="175" t="s">
        <v>98</v>
      </c>
      <c r="N213" s="175">
        <v>51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359</v>
      </c>
      <c r="D214" s="174">
        <f t="shared" si="37"/>
        <v>322</v>
      </c>
      <c r="E214" s="35">
        <v>202</v>
      </c>
      <c r="F214" s="35">
        <v>118</v>
      </c>
      <c r="G214" s="35">
        <v>2</v>
      </c>
      <c r="H214" s="174">
        <f t="shared" si="38"/>
        <v>37</v>
      </c>
      <c r="I214" s="35">
        <v>32</v>
      </c>
      <c r="J214" s="35">
        <v>5</v>
      </c>
      <c r="K214" s="35">
        <v>0</v>
      </c>
      <c r="L214" s="63"/>
      <c r="M214" s="175" t="s">
        <v>92</v>
      </c>
      <c r="N214" s="175">
        <v>73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175</v>
      </c>
      <c r="D215" s="174">
        <f t="shared" si="37"/>
        <v>172</v>
      </c>
      <c r="E215" s="35">
        <v>102</v>
      </c>
      <c r="F215" s="35">
        <v>62</v>
      </c>
      <c r="G215" s="35">
        <v>8</v>
      </c>
      <c r="H215" s="174">
        <f t="shared" si="38"/>
        <v>3</v>
      </c>
      <c r="I215" s="35">
        <v>3</v>
      </c>
      <c r="J215" s="35">
        <v>0</v>
      </c>
      <c r="K215" s="35">
        <v>0</v>
      </c>
      <c r="L215" s="63"/>
      <c r="M215" s="175" t="s">
        <v>93</v>
      </c>
      <c r="N215" s="175">
        <v>73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773</v>
      </c>
      <c r="D216" s="174">
        <f t="shared" si="37"/>
        <v>740</v>
      </c>
      <c r="E216" s="35">
        <v>373</v>
      </c>
      <c r="F216" s="35">
        <v>355</v>
      </c>
      <c r="G216" s="35">
        <v>12</v>
      </c>
      <c r="H216" s="174">
        <f t="shared" si="38"/>
        <v>33</v>
      </c>
      <c r="I216" s="35">
        <v>27</v>
      </c>
      <c r="J216" s="35">
        <v>6</v>
      </c>
      <c r="K216" s="35">
        <v>0</v>
      </c>
      <c r="L216" s="63"/>
      <c r="M216" s="175" t="s">
        <v>91</v>
      </c>
      <c r="N216" s="175">
        <v>89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327</v>
      </c>
      <c r="D217" s="174">
        <f t="shared" si="37"/>
        <v>309</v>
      </c>
      <c r="E217" s="35">
        <v>187</v>
      </c>
      <c r="F217" s="35">
        <v>114</v>
      </c>
      <c r="G217" s="35">
        <v>8</v>
      </c>
      <c r="H217" s="174">
        <f t="shared" si="38"/>
        <v>18</v>
      </c>
      <c r="I217" s="35">
        <v>15</v>
      </c>
      <c r="J217" s="35">
        <v>3</v>
      </c>
      <c r="K217" s="35">
        <v>0</v>
      </c>
      <c r="L217" s="63"/>
      <c r="M217" s="175" t="s">
        <v>83</v>
      </c>
      <c r="N217" s="175">
        <v>172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240</v>
      </c>
      <c r="D218" s="174">
        <f t="shared" si="37"/>
        <v>233</v>
      </c>
      <c r="E218" s="35">
        <v>170</v>
      </c>
      <c r="F218" s="35">
        <v>63</v>
      </c>
      <c r="G218" s="35">
        <v>0</v>
      </c>
      <c r="H218" s="174">
        <f t="shared" si="38"/>
        <v>7</v>
      </c>
      <c r="I218" s="35">
        <v>7</v>
      </c>
      <c r="J218" s="35">
        <v>0</v>
      </c>
      <c r="K218" s="35">
        <v>0</v>
      </c>
      <c r="L218" s="63"/>
      <c r="M218" s="175" t="s">
        <v>77</v>
      </c>
      <c r="N218" s="175">
        <v>175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180</v>
      </c>
      <c r="D219" s="174">
        <f t="shared" si="37"/>
        <v>162</v>
      </c>
      <c r="E219" s="35">
        <v>101</v>
      </c>
      <c r="F219" s="35">
        <v>60</v>
      </c>
      <c r="G219" s="35">
        <v>1</v>
      </c>
      <c r="H219" s="174">
        <f t="shared" si="38"/>
        <v>18</v>
      </c>
      <c r="I219" s="35">
        <v>13</v>
      </c>
      <c r="J219" s="35">
        <v>5</v>
      </c>
      <c r="K219" s="35">
        <v>0</v>
      </c>
      <c r="L219" s="63"/>
      <c r="M219" s="175" t="s">
        <v>75</v>
      </c>
      <c r="N219" s="175">
        <v>180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630</v>
      </c>
      <c r="D220" s="174">
        <f t="shared" si="37"/>
        <v>599</v>
      </c>
      <c r="E220" s="35">
        <v>351</v>
      </c>
      <c r="F220" s="35">
        <v>242</v>
      </c>
      <c r="G220" s="35">
        <v>6</v>
      </c>
      <c r="H220" s="174">
        <f t="shared" si="38"/>
        <v>31</v>
      </c>
      <c r="I220" s="35">
        <v>28</v>
      </c>
      <c r="J220" s="35">
        <v>3</v>
      </c>
      <c r="K220" s="35">
        <v>0</v>
      </c>
      <c r="L220" s="63"/>
      <c r="M220" s="175" t="s">
        <v>81</v>
      </c>
      <c r="N220" s="175">
        <v>180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172</v>
      </c>
      <c r="D221" s="174">
        <f t="shared" si="37"/>
        <v>168</v>
      </c>
      <c r="E221" s="35">
        <v>108</v>
      </c>
      <c r="F221" s="35">
        <v>56</v>
      </c>
      <c r="G221" s="35">
        <v>4</v>
      </c>
      <c r="H221" s="174">
        <f t="shared" si="38"/>
        <v>4</v>
      </c>
      <c r="I221" s="35">
        <v>4</v>
      </c>
      <c r="J221" s="35">
        <v>0</v>
      </c>
      <c r="K221" s="35">
        <v>0</v>
      </c>
      <c r="L221" s="63"/>
      <c r="M221" s="175" t="s">
        <v>97</v>
      </c>
      <c r="N221" s="175">
        <v>188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401</v>
      </c>
      <c r="D222" s="174">
        <f t="shared" si="37"/>
        <v>385</v>
      </c>
      <c r="E222" s="35">
        <v>276</v>
      </c>
      <c r="F222" s="35">
        <v>108</v>
      </c>
      <c r="G222" s="35">
        <v>1</v>
      </c>
      <c r="H222" s="174">
        <f t="shared" si="38"/>
        <v>16</v>
      </c>
      <c r="I222" s="35">
        <v>14</v>
      </c>
      <c r="J222" s="35">
        <v>2</v>
      </c>
      <c r="K222" s="35">
        <v>0</v>
      </c>
      <c r="L222" s="63"/>
      <c r="M222" s="175" t="s">
        <v>88</v>
      </c>
      <c r="N222" s="175">
        <v>216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328</v>
      </c>
      <c r="D223" s="174">
        <f t="shared" si="37"/>
        <v>303</v>
      </c>
      <c r="E223" s="35">
        <v>196</v>
      </c>
      <c r="F223" s="35">
        <v>104</v>
      </c>
      <c r="G223" s="35">
        <v>3</v>
      </c>
      <c r="H223" s="174">
        <f t="shared" si="38"/>
        <v>25</v>
      </c>
      <c r="I223" s="35">
        <v>22</v>
      </c>
      <c r="J223" s="35">
        <v>3</v>
      </c>
      <c r="K223" s="35">
        <v>0</v>
      </c>
      <c r="L223" s="63"/>
      <c r="M223" s="175" t="s">
        <v>90</v>
      </c>
      <c r="N223" s="175">
        <v>238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502</v>
      </c>
      <c r="D224" s="174">
        <f t="shared" si="37"/>
        <v>471</v>
      </c>
      <c r="E224" s="35">
        <v>314</v>
      </c>
      <c r="F224" s="35">
        <v>150</v>
      </c>
      <c r="G224" s="35">
        <v>7</v>
      </c>
      <c r="H224" s="174">
        <f t="shared" si="38"/>
        <v>31</v>
      </c>
      <c r="I224" s="35">
        <v>29</v>
      </c>
      <c r="J224" s="35">
        <v>2</v>
      </c>
      <c r="K224" s="35">
        <v>0</v>
      </c>
      <c r="L224" s="63"/>
      <c r="M224" s="175" t="s">
        <v>80</v>
      </c>
      <c r="N224" s="175">
        <v>240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513</v>
      </c>
      <c r="D225" s="174">
        <f t="shared" si="37"/>
        <v>481</v>
      </c>
      <c r="E225" s="35">
        <v>334</v>
      </c>
      <c r="F225" s="35">
        <v>145</v>
      </c>
      <c r="G225" s="35">
        <v>2</v>
      </c>
      <c r="H225" s="174">
        <f t="shared" si="38"/>
        <v>32</v>
      </c>
      <c r="I225" s="35">
        <v>29</v>
      </c>
      <c r="J225" s="35">
        <v>3</v>
      </c>
      <c r="K225" s="35">
        <v>0</v>
      </c>
      <c r="L225" s="63"/>
      <c r="M225" s="175" t="s">
        <v>94</v>
      </c>
      <c r="N225" s="175">
        <v>272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216</v>
      </c>
      <c r="D226" s="174">
        <f t="shared" si="37"/>
        <v>206</v>
      </c>
      <c r="E226" s="35">
        <v>144</v>
      </c>
      <c r="F226" s="35">
        <v>61</v>
      </c>
      <c r="G226" s="35">
        <v>1</v>
      </c>
      <c r="H226" s="174">
        <f t="shared" si="38"/>
        <v>10</v>
      </c>
      <c r="I226" s="35">
        <v>9</v>
      </c>
      <c r="J226" s="35">
        <v>1</v>
      </c>
      <c r="K226" s="35">
        <v>0</v>
      </c>
      <c r="L226" s="63"/>
      <c r="M226" s="175" t="s">
        <v>95</v>
      </c>
      <c r="N226" s="175">
        <v>290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2569</v>
      </c>
      <c r="D227" s="174">
        <f t="shared" si="37"/>
        <v>2429</v>
      </c>
      <c r="E227" s="35">
        <v>1384</v>
      </c>
      <c r="F227" s="35">
        <v>1032</v>
      </c>
      <c r="G227" s="35">
        <v>13</v>
      </c>
      <c r="H227" s="174">
        <f t="shared" si="38"/>
        <v>140</v>
      </c>
      <c r="I227" s="35">
        <v>109</v>
      </c>
      <c r="J227" s="35">
        <v>31</v>
      </c>
      <c r="K227" s="35">
        <v>0</v>
      </c>
      <c r="L227" s="63"/>
      <c r="M227" s="175" t="s">
        <v>99</v>
      </c>
      <c r="N227" s="175">
        <v>312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238</v>
      </c>
      <c r="D228" s="174">
        <f t="shared" si="37"/>
        <v>225</v>
      </c>
      <c r="E228" s="35">
        <v>170</v>
      </c>
      <c r="F228" s="35">
        <v>54</v>
      </c>
      <c r="G228" s="35">
        <v>1</v>
      </c>
      <c r="H228" s="174">
        <f t="shared" si="38"/>
        <v>13</v>
      </c>
      <c r="I228" s="35">
        <v>12</v>
      </c>
      <c r="J228" s="35">
        <v>1</v>
      </c>
      <c r="K228" s="35">
        <v>0</v>
      </c>
      <c r="L228" s="63"/>
      <c r="M228" s="175" t="s">
        <v>79</v>
      </c>
      <c r="N228" s="175">
        <v>327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89</v>
      </c>
      <c r="D229" s="174">
        <f t="shared" si="37"/>
        <v>85</v>
      </c>
      <c r="E229" s="35">
        <v>60</v>
      </c>
      <c r="F229" s="35">
        <v>25</v>
      </c>
      <c r="G229" s="35">
        <v>0</v>
      </c>
      <c r="H229" s="174">
        <f t="shared" si="38"/>
        <v>4</v>
      </c>
      <c r="I229" s="35">
        <v>4</v>
      </c>
      <c r="J229" s="35">
        <v>0</v>
      </c>
      <c r="K229" s="35">
        <v>0</v>
      </c>
      <c r="L229" s="63"/>
      <c r="M229" s="175" t="s">
        <v>85</v>
      </c>
      <c r="N229" s="175">
        <v>328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73</v>
      </c>
      <c r="D230" s="174">
        <f t="shared" si="37"/>
        <v>72</v>
      </c>
      <c r="E230" s="35">
        <v>32</v>
      </c>
      <c r="F230" s="35">
        <v>38</v>
      </c>
      <c r="G230" s="35">
        <v>2</v>
      </c>
      <c r="H230" s="174">
        <f t="shared" si="38"/>
        <v>1</v>
      </c>
      <c r="I230" s="35">
        <v>1</v>
      </c>
      <c r="J230" s="35">
        <v>0</v>
      </c>
      <c r="K230" s="35">
        <v>0</v>
      </c>
      <c r="L230" s="63"/>
      <c r="M230" s="175" t="s">
        <v>76</v>
      </c>
      <c r="N230" s="175">
        <v>359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73</v>
      </c>
      <c r="D231" s="174">
        <f t="shared" si="37"/>
        <v>73</v>
      </c>
      <c r="E231" s="35">
        <v>46</v>
      </c>
      <c r="F231" s="35">
        <v>26</v>
      </c>
      <c r="G231" s="35">
        <v>1</v>
      </c>
      <c r="H231" s="174">
        <f t="shared" si="38"/>
        <v>0</v>
      </c>
      <c r="I231" s="35">
        <v>0</v>
      </c>
      <c r="J231" s="35">
        <v>0</v>
      </c>
      <c r="K231" s="35">
        <v>0</v>
      </c>
      <c r="L231" s="63"/>
      <c r="M231" s="175" t="s">
        <v>84</v>
      </c>
      <c r="N231" s="175">
        <v>401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272</v>
      </c>
      <c r="D232" s="174">
        <f t="shared" si="37"/>
        <v>255</v>
      </c>
      <c r="E232" s="35">
        <v>173</v>
      </c>
      <c r="F232" s="35">
        <v>82</v>
      </c>
      <c r="G232" s="35">
        <v>0</v>
      </c>
      <c r="H232" s="174">
        <f t="shared" si="38"/>
        <v>17</v>
      </c>
      <c r="I232" s="35">
        <v>14</v>
      </c>
      <c r="J232" s="35">
        <v>1</v>
      </c>
      <c r="K232" s="35">
        <v>2</v>
      </c>
      <c r="L232" s="63"/>
      <c r="M232" s="175" t="s">
        <v>96</v>
      </c>
      <c r="N232" s="175">
        <v>440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290</v>
      </c>
      <c r="D233" s="174">
        <f t="shared" si="37"/>
        <v>284</v>
      </c>
      <c r="E233" s="35">
        <v>175</v>
      </c>
      <c r="F233" s="35">
        <v>103</v>
      </c>
      <c r="G233" s="35">
        <v>6</v>
      </c>
      <c r="H233" s="174">
        <f t="shared" si="38"/>
        <v>6</v>
      </c>
      <c r="I233" s="35">
        <v>6</v>
      </c>
      <c r="J233" s="35">
        <v>0</v>
      </c>
      <c r="K233" s="35">
        <v>0</v>
      </c>
      <c r="L233" s="63"/>
      <c r="M233" s="175" t="s">
        <v>86</v>
      </c>
      <c r="N233" s="175">
        <v>502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440</v>
      </c>
      <c r="D234" s="174">
        <f t="shared" si="37"/>
        <v>402</v>
      </c>
      <c r="E234" s="35">
        <v>322</v>
      </c>
      <c r="F234" s="35">
        <v>78</v>
      </c>
      <c r="G234" s="35">
        <v>2</v>
      </c>
      <c r="H234" s="174">
        <f t="shared" si="38"/>
        <v>38</v>
      </c>
      <c r="I234" s="35">
        <v>37</v>
      </c>
      <c r="J234" s="35">
        <v>1</v>
      </c>
      <c r="K234" s="35">
        <v>0</v>
      </c>
      <c r="L234" s="63"/>
      <c r="M234" s="175" t="s">
        <v>87</v>
      </c>
      <c r="N234" s="175">
        <v>513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188</v>
      </c>
      <c r="D235" s="174">
        <f t="shared" si="37"/>
        <v>176</v>
      </c>
      <c r="E235" s="35">
        <v>99</v>
      </c>
      <c r="F235" s="35">
        <v>76</v>
      </c>
      <c r="G235" s="35">
        <v>1</v>
      </c>
      <c r="H235" s="174">
        <f t="shared" si="38"/>
        <v>12</v>
      </c>
      <c r="I235" s="35">
        <v>12</v>
      </c>
      <c r="J235" s="35">
        <v>0</v>
      </c>
      <c r="K235" s="35">
        <v>0</v>
      </c>
      <c r="L235" s="63"/>
      <c r="M235" s="175" t="s">
        <v>82</v>
      </c>
      <c r="N235" s="175">
        <v>630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51</v>
      </c>
      <c r="D236" s="174">
        <f t="shared" si="37"/>
        <v>48</v>
      </c>
      <c r="E236" s="35">
        <v>30</v>
      </c>
      <c r="F236" s="35">
        <v>18</v>
      </c>
      <c r="G236" s="35">
        <v>0</v>
      </c>
      <c r="H236" s="174">
        <f t="shared" si="38"/>
        <v>3</v>
      </c>
      <c r="I236" s="35">
        <v>2</v>
      </c>
      <c r="J236" s="35">
        <v>1</v>
      </c>
      <c r="K236" s="35">
        <v>0</v>
      </c>
      <c r="L236" s="63"/>
      <c r="M236" s="175" t="s">
        <v>78</v>
      </c>
      <c r="N236" s="175">
        <v>773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312</v>
      </c>
      <c r="D237" s="177">
        <f t="shared" si="37"/>
        <v>290</v>
      </c>
      <c r="E237" s="102">
        <v>226</v>
      </c>
      <c r="F237" s="102">
        <v>60</v>
      </c>
      <c r="G237" s="102">
        <v>4</v>
      </c>
      <c r="H237" s="177">
        <f>SUM(I237:K237)</f>
        <v>22</v>
      </c>
      <c r="I237" s="102">
        <v>19</v>
      </c>
      <c r="J237" s="102">
        <v>3</v>
      </c>
      <c r="K237" s="102">
        <v>0</v>
      </c>
      <c r="L237" s="63"/>
      <c r="M237" s="175" t="s">
        <v>89</v>
      </c>
      <c r="N237" s="175">
        <v>2569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9591</v>
      </c>
      <c r="D238" s="116">
        <f t="shared" ref="D238:G238" si="39">SUM(D213:D237)</f>
        <v>9055</v>
      </c>
      <c r="E238" s="116">
        <f t="shared" si="39"/>
        <v>5700</v>
      </c>
      <c r="F238" s="116">
        <f t="shared" si="39"/>
        <v>3268</v>
      </c>
      <c r="G238" s="116">
        <f t="shared" si="39"/>
        <v>87</v>
      </c>
      <c r="H238" s="115">
        <f>SUM(H213:H237)</f>
        <v>536</v>
      </c>
      <c r="I238" s="115">
        <f t="shared" ref="I238:K238" si="40">SUM(I213:I237)</f>
        <v>462</v>
      </c>
      <c r="J238" s="115">
        <f t="shared" si="40"/>
        <v>72</v>
      </c>
      <c r="K238" s="115">
        <f t="shared" si="40"/>
        <v>2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142">
        <v>2020</v>
      </c>
      <c r="E243" s="95">
        <v>2021</v>
      </c>
      <c r="F243" s="142">
        <v>2022</v>
      </c>
      <c r="G243" s="95">
        <v>2023</v>
      </c>
      <c r="H243" s="95" t="s">
        <v>114</v>
      </c>
      <c r="I243" s="182"/>
      <c r="J243" s="182"/>
      <c r="K243" s="182"/>
      <c r="L243" s="182"/>
    </row>
    <row r="244" spans="2:18" ht="17.25" customHeight="1" x14ac:dyDescent="0.25">
      <c r="B244" s="38" t="s">
        <v>75</v>
      </c>
      <c r="C244" s="34">
        <f>SUM(D244:H244)</f>
        <v>8222</v>
      </c>
      <c r="D244" s="35">
        <v>1454</v>
      </c>
      <c r="E244" s="148">
        <v>1720</v>
      </c>
      <c r="F244" s="148">
        <v>1737</v>
      </c>
      <c r="G244" s="148">
        <v>1777</v>
      </c>
      <c r="H244" s="148">
        <f>C178</f>
        <v>1534</v>
      </c>
      <c r="I244" s="182"/>
      <c r="J244" s="175" t="s">
        <v>91</v>
      </c>
      <c r="K244" s="175">
        <v>5311</v>
      </c>
      <c r="L244" s="182"/>
      <c r="Q244" s="183"/>
    </row>
    <row r="245" spans="2:18" ht="17.25" customHeight="1" x14ac:dyDescent="0.25">
      <c r="B245" s="38" t="s">
        <v>76</v>
      </c>
      <c r="C245" s="34">
        <f>SUM(D245:H245)</f>
        <v>36441</v>
      </c>
      <c r="D245" s="35">
        <v>5119</v>
      </c>
      <c r="E245" s="35">
        <v>8310</v>
      </c>
      <c r="F245" s="35">
        <v>7854</v>
      </c>
      <c r="G245" s="35">
        <v>8624</v>
      </c>
      <c r="H245" s="35">
        <f t="shared" ref="H245:H268" si="41">C179</f>
        <v>6534</v>
      </c>
      <c r="I245" s="182"/>
      <c r="J245" s="175" t="s">
        <v>93</v>
      </c>
      <c r="K245" s="175">
        <v>6517</v>
      </c>
      <c r="L245" s="182"/>
      <c r="Q245" s="183"/>
    </row>
    <row r="246" spans="2:18" ht="17.25" customHeight="1" x14ac:dyDescent="0.25">
      <c r="B246" s="38" t="s">
        <v>77</v>
      </c>
      <c r="C246" s="34">
        <f t="shared" ref="C246:C267" si="42">SUM(D246:H246)</f>
        <v>15141</v>
      </c>
      <c r="D246" s="35">
        <v>2841</v>
      </c>
      <c r="E246" s="35">
        <v>3823</v>
      </c>
      <c r="F246" s="35">
        <v>3135</v>
      </c>
      <c r="G246" s="35">
        <v>3015</v>
      </c>
      <c r="H246" s="35">
        <f t="shared" si="41"/>
        <v>2327</v>
      </c>
      <c r="I246" s="182"/>
      <c r="J246" s="175" t="s">
        <v>92</v>
      </c>
      <c r="K246" s="175">
        <v>6845</v>
      </c>
      <c r="L246" s="182"/>
      <c r="Q246" s="183"/>
    </row>
    <row r="247" spans="2:18" ht="17.25" customHeight="1" x14ac:dyDescent="0.25">
      <c r="B247" s="38" t="s">
        <v>78</v>
      </c>
      <c r="C247" s="34">
        <f t="shared" si="42"/>
        <v>70746</v>
      </c>
      <c r="D247" s="35">
        <v>11229</v>
      </c>
      <c r="E247" s="35">
        <v>15159</v>
      </c>
      <c r="F247" s="35">
        <v>14932</v>
      </c>
      <c r="G247" s="35">
        <v>17226</v>
      </c>
      <c r="H247" s="35">
        <f t="shared" si="41"/>
        <v>12200</v>
      </c>
      <c r="I247" s="182"/>
      <c r="J247" s="175" t="s">
        <v>75</v>
      </c>
      <c r="K247" s="175">
        <v>8222</v>
      </c>
      <c r="L247" s="182"/>
      <c r="Q247" s="183"/>
    </row>
    <row r="248" spans="2:18" ht="17.25" customHeight="1" x14ac:dyDescent="0.25">
      <c r="B248" s="38" t="s">
        <v>79</v>
      </c>
      <c r="C248" s="34">
        <f t="shared" si="42"/>
        <v>22142</v>
      </c>
      <c r="D248" s="35">
        <v>3962</v>
      </c>
      <c r="E248" s="35">
        <v>4924</v>
      </c>
      <c r="F248" s="35">
        <v>4380</v>
      </c>
      <c r="G248" s="35">
        <v>4985</v>
      </c>
      <c r="H248" s="35">
        <f t="shared" si="41"/>
        <v>3891</v>
      </c>
      <c r="I248" s="182"/>
      <c r="J248" s="175" t="s">
        <v>98</v>
      </c>
      <c r="K248" s="175">
        <v>9315</v>
      </c>
      <c r="L248" s="182"/>
      <c r="Q248" s="183"/>
    </row>
    <row r="249" spans="2:18" ht="17.25" customHeight="1" x14ac:dyDescent="0.25">
      <c r="B249" s="38" t="s">
        <v>80</v>
      </c>
      <c r="C249" s="34">
        <f t="shared" si="42"/>
        <v>16133</v>
      </c>
      <c r="D249" s="35">
        <v>2763</v>
      </c>
      <c r="E249" s="35">
        <v>3587</v>
      </c>
      <c r="F249" s="35">
        <v>3025</v>
      </c>
      <c r="G249" s="35">
        <v>3537</v>
      </c>
      <c r="H249" s="35">
        <f t="shared" si="41"/>
        <v>3221</v>
      </c>
      <c r="I249" s="182"/>
      <c r="J249" s="175" t="s">
        <v>83</v>
      </c>
      <c r="K249" s="175">
        <v>10514</v>
      </c>
      <c r="L249" s="182"/>
      <c r="Q249" s="183"/>
    </row>
    <row r="250" spans="2:18" ht="17.25" customHeight="1" x14ac:dyDescent="0.25">
      <c r="B250" s="38" t="s">
        <v>81</v>
      </c>
      <c r="C250" s="34">
        <f t="shared" si="42"/>
        <v>16353</v>
      </c>
      <c r="D250" s="35">
        <v>2804</v>
      </c>
      <c r="E250" s="35">
        <v>3597</v>
      </c>
      <c r="F250" s="35">
        <v>3443</v>
      </c>
      <c r="G250" s="35">
        <v>3710</v>
      </c>
      <c r="H250" s="35">
        <f t="shared" si="41"/>
        <v>2799</v>
      </c>
      <c r="I250" s="182"/>
      <c r="J250" s="175" t="s">
        <v>99</v>
      </c>
      <c r="K250" s="175">
        <v>10957</v>
      </c>
      <c r="L250" s="182"/>
      <c r="Q250" s="183"/>
    </row>
    <row r="251" spans="2:18" ht="17.25" customHeight="1" x14ac:dyDescent="0.25">
      <c r="B251" s="38" t="s">
        <v>82</v>
      </c>
      <c r="C251" s="34">
        <f t="shared" si="42"/>
        <v>48506</v>
      </c>
      <c r="D251" s="35">
        <v>8335</v>
      </c>
      <c r="E251" s="35">
        <v>11408</v>
      </c>
      <c r="F251" s="35">
        <v>10079</v>
      </c>
      <c r="G251" s="35">
        <v>10462</v>
      </c>
      <c r="H251" s="35">
        <f t="shared" si="41"/>
        <v>8222</v>
      </c>
      <c r="I251" s="182"/>
      <c r="J251" s="175" t="s">
        <v>97</v>
      </c>
      <c r="K251" s="175">
        <v>12334</v>
      </c>
      <c r="L251" s="182"/>
      <c r="Q251" s="183"/>
    </row>
    <row r="252" spans="2:18" ht="17.25" customHeight="1" x14ac:dyDescent="0.25">
      <c r="B252" s="38" t="s">
        <v>83</v>
      </c>
      <c r="C252" s="34">
        <f t="shared" si="42"/>
        <v>10514</v>
      </c>
      <c r="D252" s="35">
        <v>1335</v>
      </c>
      <c r="E252" s="35">
        <v>2066</v>
      </c>
      <c r="F252" s="35">
        <v>2407</v>
      </c>
      <c r="G252" s="35">
        <v>2657</v>
      </c>
      <c r="H252" s="35">
        <f t="shared" si="41"/>
        <v>2049</v>
      </c>
      <c r="I252" s="182"/>
      <c r="J252" s="175" t="s">
        <v>90</v>
      </c>
      <c r="K252" s="175">
        <v>12869</v>
      </c>
      <c r="L252" s="182"/>
      <c r="Q252" s="183"/>
    </row>
    <row r="253" spans="2:18" ht="17.25" customHeight="1" x14ac:dyDescent="0.25">
      <c r="B253" s="38" t="s">
        <v>84</v>
      </c>
      <c r="C253" s="34">
        <f t="shared" si="42"/>
        <v>22237</v>
      </c>
      <c r="D253" s="35">
        <v>2831</v>
      </c>
      <c r="E253" s="35">
        <v>5792</v>
      </c>
      <c r="F253" s="35">
        <v>4775</v>
      </c>
      <c r="G253" s="35">
        <v>4861</v>
      </c>
      <c r="H253" s="35">
        <f t="shared" si="41"/>
        <v>3978</v>
      </c>
      <c r="I253" s="182"/>
      <c r="J253" s="175" t="s">
        <v>77</v>
      </c>
      <c r="K253" s="175">
        <v>15141</v>
      </c>
      <c r="L253" s="182"/>
      <c r="Q253" s="183"/>
    </row>
    <row r="254" spans="2:18" ht="17.25" customHeight="1" x14ac:dyDescent="0.25">
      <c r="B254" s="38" t="s">
        <v>85</v>
      </c>
      <c r="C254" s="34">
        <f t="shared" si="42"/>
        <v>26052</v>
      </c>
      <c r="D254" s="35">
        <v>3545</v>
      </c>
      <c r="E254" s="35">
        <v>5981</v>
      </c>
      <c r="F254" s="35">
        <v>5786</v>
      </c>
      <c r="G254" s="35">
        <v>6168</v>
      </c>
      <c r="H254" s="35">
        <f t="shared" si="41"/>
        <v>4572</v>
      </c>
      <c r="I254" s="182"/>
      <c r="J254" s="175" t="s">
        <v>80</v>
      </c>
      <c r="K254" s="175">
        <v>16133</v>
      </c>
      <c r="L254" s="182"/>
      <c r="Q254" s="183"/>
    </row>
    <row r="255" spans="2:18" ht="17.25" customHeight="1" x14ac:dyDescent="0.25">
      <c r="B255" s="38" t="s">
        <v>86</v>
      </c>
      <c r="C255" s="34">
        <f t="shared" si="42"/>
        <v>31779</v>
      </c>
      <c r="D255" s="35">
        <v>4669</v>
      </c>
      <c r="E255" s="35">
        <v>7723</v>
      </c>
      <c r="F255" s="35">
        <v>7183</v>
      </c>
      <c r="G255" s="35">
        <v>7259</v>
      </c>
      <c r="H255" s="35">
        <f t="shared" si="41"/>
        <v>4945</v>
      </c>
      <c r="I255" s="182"/>
      <c r="J255" s="175" t="s">
        <v>81</v>
      </c>
      <c r="K255" s="175">
        <v>16353</v>
      </c>
      <c r="L255" s="182"/>
      <c r="Q255" s="183"/>
    </row>
    <row r="256" spans="2:18" ht="17.25" customHeight="1" x14ac:dyDescent="0.25">
      <c r="B256" s="38" t="s">
        <v>87</v>
      </c>
      <c r="C256" s="34">
        <f t="shared" si="42"/>
        <v>34778</v>
      </c>
      <c r="D256" s="35">
        <v>5782</v>
      </c>
      <c r="E256" s="35">
        <v>7543</v>
      </c>
      <c r="F256" s="35">
        <v>7290</v>
      </c>
      <c r="G256" s="35">
        <v>8055</v>
      </c>
      <c r="H256" s="35">
        <f t="shared" si="41"/>
        <v>6108</v>
      </c>
      <c r="I256" s="182"/>
      <c r="J256" s="175" t="s">
        <v>88</v>
      </c>
      <c r="K256" s="175">
        <v>17989</v>
      </c>
      <c r="L256" s="182"/>
      <c r="Q256" s="183"/>
    </row>
    <row r="257" spans="2:18" ht="17.25" customHeight="1" x14ac:dyDescent="0.25">
      <c r="B257" s="38" t="s">
        <v>88</v>
      </c>
      <c r="C257" s="34">
        <f t="shared" si="42"/>
        <v>17989</v>
      </c>
      <c r="D257" s="35">
        <v>3169</v>
      </c>
      <c r="E257" s="35">
        <v>4222</v>
      </c>
      <c r="F257" s="35">
        <v>3848</v>
      </c>
      <c r="G257" s="35">
        <v>4040</v>
      </c>
      <c r="H257" s="35">
        <f t="shared" si="41"/>
        <v>2710</v>
      </c>
      <c r="I257" s="182"/>
      <c r="J257" s="175" t="s">
        <v>95</v>
      </c>
      <c r="K257" s="175">
        <v>21976</v>
      </c>
      <c r="L257" s="182"/>
      <c r="Q257" s="183"/>
    </row>
    <row r="258" spans="2:18" ht="17.25" customHeight="1" x14ac:dyDescent="0.25">
      <c r="B258" s="38" t="s">
        <v>89</v>
      </c>
      <c r="C258" s="34">
        <f t="shared" si="42"/>
        <v>197531</v>
      </c>
      <c r="D258" s="35">
        <v>32576</v>
      </c>
      <c r="E258" s="35">
        <v>44463</v>
      </c>
      <c r="F258" s="35">
        <v>41440</v>
      </c>
      <c r="G258" s="35">
        <v>46524</v>
      </c>
      <c r="H258" s="35">
        <f t="shared" si="41"/>
        <v>32528</v>
      </c>
      <c r="I258" s="182"/>
      <c r="J258" s="175" t="s">
        <v>79</v>
      </c>
      <c r="K258" s="175">
        <v>22142</v>
      </c>
      <c r="L258" s="182"/>
      <c r="Q258" s="183"/>
    </row>
    <row r="259" spans="2:18" ht="17.25" customHeight="1" x14ac:dyDescent="0.25">
      <c r="B259" s="38" t="s">
        <v>90</v>
      </c>
      <c r="C259" s="34">
        <f t="shared" si="42"/>
        <v>12869</v>
      </c>
      <c r="D259" s="35">
        <v>1963</v>
      </c>
      <c r="E259" s="35">
        <v>2531</v>
      </c>
      <c r="F259" s="35">
        <v>2802</v>
      </c>
      <c r="G259" s="35">
        <v>3036</v>
      </c>
      <c r="H259" s="35">
        <f t="shared" si="41"/>
        <v>2537</v>
      </c>
      <c r="I259" s="182"/>
      <c r="J259" s="175" t="s">
        <v>84</v>
      </c>
      <c r="K259" s="175">
        <v>22237</v>
      </c>
      <c r="L259" s="182"/>
      <c r="Q259" s="183"/>
    </row>
    <row r="260" spans="2:18" ht="17.25" customHeight="1" x14ac:dyDescent="0.25">
      <c r="B260" s="38" t="s">
        <v>91</v>
      </c>
      <c r="C260" s="34">
        <f t="shared" si="42"/>
        <v>5311</v>
      </c>
      <c r="D260" s="35">
        <v>795</v>
      </c>
      <c r="E260" s="35">
        <v>1225</v>
      </c>
      <c r="F260" s="35">
        <v>1188</v>
      </c>
      <c r="G260" s="35">
        <v>1103</v>
      </c>
      <c r="H260" s="35">
        <f t="shared" si="41"/>
        <v>1000</v>
      </c>
      <c r="I260" s="182"/>
      <c r="J260" s="175" t="s">
        <v>85</v>
      </c>
      <c r="K260" s="175">
        <v>26052</v>
      </c>
      <c r="L260" s="182"/>
      <c r="Q260" s="183"/>
    </row>
    <row r="261" spans="2:18" ht="17.25" customHeight="1" x14ac:dyDescent="0.25">
      <c r="B261" s="38" t="s">
        <v>92</v>
      </c>
      <c r="C261" s="34">
        <f t="shared" si="42"/>
        <v>6845</v>
      </c>
      <c r="D261" s="35">
        <v>853</v>
      </c>
      <c r="E261" s="35">
        <v>1536</v>
      </c>
      <c r="F261" s="35">
        <v>1453</v>
      </c>
      <c r="G261" s="35">
        <v>1714</v>
      </c>
      <c r="H261" s="35">
        <f t="shared" si="41"/>
        <v>1289</v>
      </c>
      <c r="I261" s="182"/>
      <c r="J261" s="175" t="s">
        <v>96</v>
      </c>
      <c r="K261" s="175">
        <v>29119</v>
      </c>
      <c r="L261" s="182"/>
      <c r="Q261" s="183"/>
    </row>
    <row r="262" spans="2:18" ht="17.25" customHeight="1" x14ac:dyDescent="0.25">
      <c r="B262" s="38" t="s">
        <v>93</v>
      </c>
      <c r="C262" s="34">
        <f t="shared" si="42"/>
        <v>6517</v>
      </c>
      <c r="D262" s="35">
        <v>1102</v>
      </c>
      <c r="E262" s="35">
        <v>1543</v>
      </c>
      <c r="F262" s="35">
        <v>1548</v>
      </c>
      <c r="G262" s="35">
        <v>1340</v>
      </c>
      <c r="H262" s="35">
        <f t="shared" si="41"/>
        <v>984</v>
      </c>
      <c r="I262" s="182"/>
      <c r="J262" s="175" t="s">
        <v>86</v>
      </c>
      <c r="K262" s="175">
        <v>31779</v>
      </c>
      <c r="L262" s="182"/>
      <c r="Q262" s="183"/>
    </row>
    <row r="263" spans="2:18" ht="17.25" customHeight="1" x14ac:dyDescent="0.25">
      <c r="B263" s="38" t="s">
        <v>94</v>
      </c>
      <c r="C263" s="34">
        <f t="shared" si="42"/>
        <v>33277</v>
      </c>
      <c r="D263" s="35">
        <v>4760</v>
      </c>
      <c r="E263" s="35">
        <v>7425</v>
      </c>
      <c r="F263" s="35">
        <v>7830</v>
      </c>
      <c r="G263" s="35">
        <v>7658</v>
      </c>
      <c r="H263" s="35">
        <f t="shared" si="41"/>
        <v>5604</v>
      </c>
      <c r="I263" s="182"/>
      <c r="J263" s="175" t="s">
        <v>94</v>
      </c>
      <c r="K263" s="175">
        <v>33277</v>
      </c>
      <c r="L263" s="182"/>
      <c r="Q263" s="183"/>
    </row>
    <row r="264" spans="2:18" ht="17.25" customHeight="1" x14ac:dyDescent="0.25">
      <c r="B264" s="38" t="s">
        <v>95</v>
      </c>
      <c r="C264" s="34">
        <f t="shared" si="42"/>
        <v>21976</v>
      </c>
      <c r="D264" s="35">
        <v>3888</v>
      </c>
      <c r="E264" s="35">
        <v>5069</v>
      </c>
      <c r="F264" s="35">
        <v>4551</v>
      </c>
      <c r="G264" s="35">
        <v>4511</v>
      </c>
      <c r="H264" s="35">
        <f t="shared" si="41"/>
        <v>3957</v>
      </c>
      <c r="I264" s="182"/>
      <c r="J264" s="175" t="s">
        <v>87</v>
      </c>
      <c r="K264" s="175">
        <v>34778</v>
      </c>
      <c r="L264" s="182"/>
      <c r="Q264" s="183"/>
    </row>
    <row r="265" spans="2:18" ht="17.25" customHeight="1" x14ac:dyDescent="0.25">
      <c r="B265" s="38" t="s">
        <v>96</v>
      </c>
      <c r="C265" s="34">
        <f t="shared" si="42"/>
        <v>29119</v>
      </c>
      <c r="D265" s="35">
        <v>3929</v>
      </c>
      <c r="E265" s="35">
        <v>7032</v>
      </c>
      <c r="F265" s="35">
        <v>6257</v>
      </c>
      <c r="G265" s="35">
        <v>6424</v>
      </c>
      <c r="H265" s="35">
        <f t="shared" si="41"/>
        <v>5477</v>
      </c>
      <c r="I265" s="182"/>
      <c r="J265" s="175" t="s">
        <v>76</v>
      </c>
      <c r="K265" s="175">
        <v>36441</v>
      </c>
      <c r="L265" s="182"/>
      <c r="Q265" s="183"/>
    </row>
    <row r="266" spans="2:18" ht="17.25" customHeight="1" x14ac:dyDescent="0.25">
      <c r="B266" s="38" t="s">
        <v>97</v>
      </c>
      <c r="C266" s="34">
        <f t="shared" si="42"/>
        <v>12334</v>
      </c>
      <c r="D266" s="35">
        <v>2071</v>
      </c>
      <c r="E266" s="35">
        <v>2597</v>
      </c>
      <c r="F266" s="35">
        <v>2788</v>
      </c>
      <c r="G266" s="35">
        <v>2698</v>
      </c>
      <c r="H266" s="35">
        <f t="shared" si="41"/>
        <v>2180</v>
      </c>
      <c r="I266" s="182"/>
      <c r="J266" s="175" t="s">
        <v>82</v>
      </c>
      <c r="K266" s="175">
        <v>48506</v>
      </c>
      <c r="L266" s="182"/>
      <c r="Q266" s="183"/>
    </row>
    <row r="267" spans="2:18" ht="17.25" customHeight="1" x14ac:dyDescent="0.25">
      <c r="B267" s="38" t="s">
        <v>98</v>
      </c>
      <c r="C267" s="34">
        <f t="shared" si="42"/>
        <v>9315</v>
      </c>
      <c r="D267" s="35">
        <v>1907</v>
      </c>
      <c r="E267" s="35">
        <v>2165</v>
      </c>
      <c r="F267" s="35">
        <v>1818</v>
      </c>
      <c r="G267" s="35">
        <v>1999</v>
      </c>
      <c r="H267" s="35">
        <f t="shared" si="41"/>
        <v>1426</v>
      </c>
      <c r="I267" s="182"/>
      <c r="J267" s="175" t="s">
        <v>78</v>
      </c>
      <c r="K267" s="175">
        <v>70746</v>
      </c>
      <c r="L267" s="182"/>
      <c r="Q267" s="183"/>
    </row>
    <row r="268" spans="2:18" ht="17.25" customHeight="1" thickBot="1" x14ac:dyDescent="0.3">
      <c r="B268" s="100" t="s">
        <v>99</v>
      </c>
      <c r="C268" s="101">
        <f>SUM(D268:H268)</f>
        <v>10957</v>
      </c>
      <c r="D268" s="102">
        <v>813</v>
      </c>
      <c r="E268" s="102">
        <v>2356</v>
      </c>
      <c r="F268" s="102">
        <v>2653</v>
      </c>
      <c r="G268" s="102">
        <v>2930</v>
      </c>
      <c r="H268" s="102">
        <f t="shared" si="41"/>
        <v>2205</v>
      </c>
      <c r="I268" s="182"/>
      <c r="J268" s="175" t="s">
        <v>89</v>
      </c>
      <c r="K268" s="175">
        <v>197531</v>
      </c>
      <c r="L268" s="182"/>
      <c r="Q268" s="183"/>
    </row>
    <row r="269" spans="2:18" ht="20.25" customHeight="1" x14ac:dyDescent="0.25">
      <c r="B269" s="114" t="s">
        <v>3</v>
      </c>
      <c r="C269" s="115">
        <f t="shared" ref="C269:H269" si="43">SUM(C244:C268)</f>
        <v>723084</v>
      </c>
      <c r="D269" s="116">
        <f t="shared" si="43"/>
        <v>114495</v>
      </c>
      <c r="E269" s="116">
        <f t="shared" si="43"/>
        <v>163797</v>
      </c>
      <c r="F269" s="116">
        <f t="shared" si="43"/>
        <v>154202</v>
      </c>
      <c r="G269" s="116">
        <f t="shared" si="43"/>
        <v>166313</v>
      </c>
      <c r="H269" s="116">
        <f t="shared" si="43"/>
        <v>124277</v>
      </c>
      <c r="I269" s="182"/>
      <c r="J269" s="182"/>
      <c r="K269" s="182"/>
      <c r="L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F270" si="44">D269/$C$269</f>
        <v>0.15834259920009294</v>
      </c>
      <c r="E270" s="150">
        <f t="shared" si="44"/>
        <v>0.22652554889888313</v>
      </c>
      <c r="F270" s="150">
        <f t="shared" si="44"/>
        <v>0.21325599792002037</v>
      </c>
      <c r="G270" s="150">
        <f>G269/$C$269</f>
        <v>0.23000508931189184</v>
      </c>
      <c r="H270" s="150">
        <f>H269/$C$269</f>
        <v>0.17187076466911175</v>
      </c>
      <c r="I270" s="182"/>
      <c r="J270" s="182"/>
      <c r="K270" s="182"/>
      <c r="L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90274</v>
      </c>
      <c r="E279" s="60">
        <v>14133</v>
      </c>
      <c r="F279" s="35">
        <v>76141</v>
      </c>
      <c r="J279" s="157"/>
      <c r="K279" s="38" t="s">
        <v>117</v>
      </c>
      <c r="L279" s="186"/>
      <c r="M279" s="34">
        <f>SUM(N279:O279)</f>
        <v>119926</v>
      </c>
      <c r="N279" s="187">
        <v>101005</v>
      </c>
      <c r="O279" s="35">
        <v>18921</v>
      </c>
    </row>
    <row r="280" spans="2:18" ht="23.25" customHeight="1" x14ac:dyDescent="0.25">
      <c r="B280" s="38" t="s">
        <v>118</v>
      </c>
      <c r="C280" s="34"/>
      <c r="D280" s="34">
        <f t="shared" si="45"/>
        <v>31673</v>
      </c>
      <c r="E280" s="35">
        <v>1318</v>
      </c>
      <c r="F280" s="35">
        <v>30355</v>
      </c>
      <c r="J280" s="157"/>
      <c r="K280" s="38" t="s">
        <v>118</v>
      </c>
      <c r="L280" s="34"/>
      <c r="M280" s="34">
        <f>SUM(N280:O280)</f>
        <v>4036</v>
      </c>
      <c r="N280" s="35">
        <v>3824</v>
      </c>
      <c r="O280" s="35">
        <v>212</v>
      </c>
    </row>
    <row r="281" spans="2:18" ht="23.25" customHeight="1" x14ac:dyDescent="0.25">
      <c r="B281" s="38" t="s">
        <v>119</v>
      </c>
      <c r="C281" s="34"/>
      <c r="D281" s="34">
        <f t="shared" si="45"/>
        <v>1363</v>
      </c>
      <c r="E281" s="35">
        <v>49</v>
      </c>
      <c r="F281" s="35">
        <v>1314</v>
      </c>
      <c r="J281" s="157"/>
      <c r="K281" s="38" t="s">
        <v>119</v>
      </c>
      <c r="L281" s="34"/>
      <c r="M281" s="34">
        <f>SUM(N281:O281)</f>
        <v>175</v>
      </c>
      <c r="N281" s="35">
        <v>167</v>
      </c>
      <c r="O281" s="35">
        <v>8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967</v>
      </c>
      <c r="E282" s="102">
        <v>30</v>
      </c>
      <c r="F282" s="102">
        <v>937</v>
      </c>
      <c r="J282" s="157"/>
      <c r="K282" s="100" t="s">
        <v>120</v>
      </c>
      <c r="L282" s="101"/>
      <c r="M282" s="101">
        <f>SUM(N282:O282)</f>
        <v>140</v>
      </c>
      <c r="N282" s="102">
        <v>110</v>
      </c>
      <c r="O282" s="102">
        <v>30</v>
      </c>
    </row>
    <row r="283" spans="2:18" ht="24.75" customHeight="1" x14ac:dyDescent="0.25">
      <c r="B283" s="188" t="s">
        <v>3</v>
      </c>
      <c r="C283" s="188"/>
      <c r="D283" s="115">
        <f t="shared" si="45"/>
        <v>124277</v>
      </c>
      <c r="E283" s="116">
        <f>SUM(E279:E282)</f>
        <v>15530</v>
      </c>
      <c r="F283" s="116">
        <f>SUM(F279:F282)</f>
        <v>108747</v>
      </c>
      <c r="J283" s="157"/>
      <c r="K283" s="188" t="s">
        <v>3</v>
      </c>
      <c r="L283" s="188"/>
      <c r="M283" s="115">
        <f t="shared" ref="M283:M284" si="46">SUM(N283:O283)</f>
        <v>124277</v>
      </c>
      <c r="N283" s="116">
        <f>SUM(N279:N282)</f>
        <v>105106</v>
      </c>
      <c r="O283" s="116">
        <f>SUM(O279:O282)</f>
        <v>19171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0.12496278474697652</v>
      </c>
      <c r="F284" s="150">
        <f>+F283/$D$283</f>
        <v>0.87503721525302347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0.84573975876469498</v>
      </c>
      <c r="O284" s="150">
        <f>+O283/$M$283</f>
        <v>0.15426024123530502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46486</v>
      </c>
      <c r="E294" s="204">
        <v>39263</v>
      </c>
      <c r="F294" s="205">
        <v>7223</v>
      </c>
      <c r="G294" s="206">
        <v>18086</v>
      </c>
      <c r="H294" s="206">
        <v>25281</v>
      </c>
      <c r="I294" s="207">
        <v>3119</v>
      </c>
      <c r="J294" s="206">
        <v>234</v>
      </c>
      <c r="K294" s="206">
        <v>20319</v>
      </c>
      <c r="L294" s="206">
        <v>16728</v>
      </c>
      <c r="M294" s="206">
        <v>9205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4619</v>
      </c>
      <c r="E295" s="211">
        <v>3773</v>
      </c>
      <c r="F295" s="212">
        <v>846</v>
      </c>
      <c r="G295" s="213">
        <v>1947</v>
      </c>
      <c r="H295" s="213">
        <v>2312</v>
      </c>
      <c r="I295" s="214">
        <v>360</v>
      </c>
      <c r="J295" s="213">
        <v>16</v>
      </c>
      <c r="K295" s="213">
        <v>2066</v>
      </c>
      <c r="L295" s="213">
        <v>1616</v>
      </c>
      <c r="M295" s="213">
        <v>921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72516</v>
      </c>
      <c r="E296" s="211">
        <v>61530</v>
      </c>
      <c r="F296" s="212">
        <v>10986</v>
      </c>
      <c r="G296" s="213">
        <v>25800</v>
      </c>
      <c r="H296" s="213">
        <v>42561</v>
      </c>
      <c r="I296" s="214">
        <v>4155</v>
      </c>
      <c r="J296" s="213">
        <v>244</v>
      </c>
      <c r="K296" s="213">
        <v>30344</v>
      </c>
      <c r="L296" s="213">
        <v>28581</v>
      </c>
      <c r="M296" s="213">
        <v>13347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656</v>
      </c>
      <c r="E297" s="218">
        <v>540</v>
      </c>
      <c r="F297" s="219">
        <v>116</v>
      </c>
      <c r="G297" s="220">
        <v>280</v>
      </c>
      <c r="H297" s="220">
        <v>341</v>
      </c>
      <c r="I297" s="221">
        <v>35</v>
      </c>
      <c r="J297" s="220">
        <v>2</v>
      </c>
      <c r="K297" s="220">
        <v>373</v>
      </c>
      <c r="L297" s="220">
        <v>169</v>
      </c>
      <c r="M297" s="220">
        <v>112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124277</v>
      </c>
      <c r="E298" s="223">
        <f>SUM(E294:E297)</f>
        <v>105106</v>
      </c>
      <c r="F298" s="223">
        <f>SUM(F294:F297)</f>
        <v>19171</v>
      </c>
      <c r="G298" s="224">
        <f t="shared" ref="G298:M298" si="47">SUM(G294:G297)</f>
        <v>46113</v>
      </c>
      <c r="H298" s="224">
        <f t="shared" si="47"/>
        <v>70495</v>
      </c>
      <c r="I298" s="224">
        <f t="shared" si="47"/>
        <v>7669</v>
      </c>
      <c r="J298" s="223">
        <f t="shared" si="47"/>
        <v>496</v>
      </c>
      <c r="K298" s="223">
        <f t="shared" si="47"/>
        <v>53102</v>
      </c>
      <c r="L298" s="223">
        <f t="shared" si="47"/>
        <v>47094</v>
      </c>
      <c r="M298" s="223">
        <f t="shared" si="47"/>
        <v>23585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2023</v>
      </c>
      <c r="E308" s="181">
        <v>2024</v>
      </c>
      <c r="F308" s="32" t="s">
        <v>129</v>
      </c>
      <c r="G308" s="225"/>
    </row>
    <row r="309" spans="2:18" ht="19.5" customHeight="1" x14ac:dyDescent="0.25">
      <c r="B309" s="226" t="s">
        <v>10</v>
      </c>
      <c r="C309" s="227"/>
      <c r="D309" s="228">
        <v>12555</v>
      </c>
      <c r="E309" s="229">
        <v>13640</v>
      </c>
      <c r="F309" s="230">
        <f t="shared" ref="F309:F320" si="48">E309/D309-1</f>
        <v>8.6419753086419693E-2</v>
      </c>
      <c r="G309" s="225"/>
    </row>
    <row r="310" spans="2:18" ht="19.5" customHeight="1" x14ac:dyDescent="0.25">
      <c r="B310" s="226" t="s">
        <v>11</v>
      </c>
      <c r="C310" s="227"/>
      <c r="D310" s="228">
        <v>12379</v>
      </c>
      <c r="E310" s="229">
        <v>12911</v>
      </c>
      <c r="F310" s="230">
        <f t="shared" si="48"/>
        <v>4.2976007755069157E-2</v>
      </c>
      <c r="G310" s="225"/>
    </row>
    <row r="311" spans="2:18" ht="19.5" customHeight="1" x14ac:dyDescent="0.25">
      <c r="B311" s="226" t="s">
        <v>12</v>
      </c>
      <c r="C311" s="227"/>
      <c r="D311" s="228">
        <v>14135</v>
      </c>
      <c r="E311" s="229">
        <v>13009</v>
      </c>
      <c r="F311" s="230">
        <f t="shared" si="48"/>
        <v>-7.9660417403608075E-2</v>
      </c>
      <c r="G311" s="225"/>
    </row>
    <row r="312" spans="2:18" ht="19.5" customHeight="1" x14ac:dyDescent="0.25">
      <c r="B312" s="226" t="s">
        <v>13</v>
      </c>
      <c r="C312" s="227"/>
      <c r="D312" s="228">
        <v>13375</v>
      </c>
      <c r="E312" s="229">
        <v>14766</v>
      </c>
      <c r="F312" s="230">
        <f t="shared" si="48"/>
        <v>0.10400000000000009</v>
      </c>
      <c r="G312" s="225"/>
    </row>
    <row r="313" spans="2:18" ht="19.5" customHeight="1" x14ac:dyDescent="0.25">
      <c r="B313" s="226" t="s">
        <v>14</v>
      </c>
      <c r="C313" s="227"/>
      <c r="D313" s="228">
        <v>14632</v>
      </c>
      <c r="E313" s="229">
        <v>14296</v>
      </c>
      <c r="F313" s="230">
        <f t="shared" si="48"/>
        <v>-2.2963367960634251E-2</v>
      </c>
      <c r="G313" s="225"/>
    </row>
    <row r="314" spans="2:18" ht="19.5" customHeight="1" x14ac:dyDescent="0.25">
      <c r="B314" s="226" t="s">
        <v>15</v>
      </c>
      <c r="C314" s="227"/>
      <c r="D314" s="228">
        <v>14769</v>
      </c>
      <c r="E314" s="229">
        <v>13317</v>
      </c>
      <c r="F314" s="230">
        <f t="shared" si="48"/>
        <v>-9.8314036156814999E-2</v>
      </c>
      <c r="G314" s="225"/>
    </row>
    <row r="315" spans="2:18" ht="19.5" customHeight="1" x14ac:dyDescent="0.25">
      <c r="B315" s="226" t="s">
        <v>16</v>
      </c>
      <c r="C315" s="227"/>
      <c r="D315" s="228">
        <v>14437</v>
      </c>
      <c r="E315" s="229">
        <v>13837</v>
      </c>
      <c r="F315" s="230">
        <f t="shared" si="48"/>
        <v>-4.1559880861674836E-2</v>
      </c>
      <c r="G315" s="225"/>
    </row>
    <row r="316" spans="2:18" ht="19.5" customHeight="1" x14ac:dyDescent="0.25">
      <c r="B316" s="226" t="s">
        <v>17</v>
      </c>
      <c r="C316" s="227"/>
      <c r="D316" s="228">
        <v>14999</v>
      </c>
      <c r="E316" s="229">
        <v>14049</v>
      </c>
      <c r="F316" s="230">
        <f t="shared" si="48"/>
        <v>-6.3337555837055803E-2</v>
      </c>
      <c r="G316" s="225"/>
    </row>
    <row r="317" spans="2:18" ht="19.5" customHeight="1" thickBot="1" x14ac:dyDescent="0.3">
      <c r="B317" s="231" t="s">
        <v>18</v>
      </c>
      <c r="C317" s="232"/>
      <c r="D317" s="233">
        <v>14751</v>
      </c>
      <c r="E317" s="233">
        <v>14452</v>
      </c>
      <c r="F317" s="234">
        <f t="shared" si="48"/>
        <v>-2.0269812216120897E-2</v>
      </c>
      <c r="G317" s="225"/>
    </row>
    <row r="318" spans="2:18" ht="19.5" hidden="1" customHeight="1" x14ac:dyDescent="0.25">
      <c r="B318" s="226" t="s">
        <v>19</v>
      </c>
      <c r="C318" s="227"/>
      <c r="D318" s="228"/>
      <c r="E318" s="229"/>
      <c r="F318" s="230" t="e">
        <f t="shared" si="48"/>
        <v>#DIV/0!</v>
      </c>
      <c r="G318" s="225"/>
    </row>
    <row r="319" spans="2:18" ht="19.5" hidden="1" customHeight="1" x14ac:dyDescent="0.25">
      <c r="B319" s="226" t="s">
        <v>20</v>
      </c>
      <c r="C319" s="227"/>
      <c r="D319" s="228"/>
      <c r="E319" s="229"/>
      <c r="F319" s="230" t="e">
        <f t="shared" si="48"/>
        <v>#DIV/0!</v>
      </c>
      <c r="G319" s="225"/>
    </row>
    <row r="320" spans="2:18" ht="19.5" hidden="1" customHeight="1" thickBot="1" x14ac:dyDescent="0.3">
      <c r="B320" s="231" t="s">
        <v>21</v>
      </c>
      <c r="C320" s="232"/>
      <c r="D320" s="233"/>
      <c r="E320" s="233"/>
      <c r="F320" s="234" t="e">
        <f t="shared" si="48"/>
        <v>#DIV/0!</v>
      </c>
      <c r="G320" s="225"/>
    </row>
    <row r="321" spans="2:19" ht="39.75" customHeight="1" x14ac:dyDescent="0.25">
      <c r="B321" s="235" t="s">
        <v>3</v>
      </c>
      <c r="C321" s="235"/>
      <c r="D321" s="115">
        <f>SUM(D309:D320)</f>
        <v>126032</v>
      </c>
      <c r="E321" s="115">
        <f>SUM(E309:E320)</f>
        <v>124277</v>
      </c>
      <c r="F321" s="236">
        <f>E321/D321-1</f>
        <v>-1.3925034911768441E-2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37"/>
      <c r="N323" s="237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38"/>
      <c r="J327" s="28"/>
      <c r="K327" s="28"/>
      <c r="L327" s="28"/>
      <c r="M327" s="28"/>
      <c r="N327" s="239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39"/>
      <c r="H328" s="17"/>
      <c r="I328" s="158"/>
      <c r="J328" s="158"/>
      <c r="K328" s="158"/>
      <c r="L328" s="73"/>
      <c r="M328" s="40"/>
      <c r="N328" s="239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39"/>
      <c r="H329" s="17"/>
      <c r="I329" s="17"/>
      <c r="J329" s="17"/>
      <c r="K329" s="17"/>
      <c r="L329" s="17"/>
      <c r="M329" s="17"/>
      <c r="N329" s="239"/>
      <c r="O329" s="17"/>
      <c r="P329" s="17"/>
      <c r="Q329" s="17"/>
    </row>
    <row r="330" spans="2:19" ht="30" customHeight="1" x14ac:dyDescent="0.25">
      <c r="B330" s="240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2023</v>
      </c>
      <c r="L330" s="181">
        <v>2024</v>
      </c>
      <c r="M330" s="90" t="s">
        <v>129</v>
      </c>
      <c r="N330" s="91"/>
      <c r="O330" s="17"/>
      <c r="P330" s="17"/>
      <c r="Q330" s="17"/>
    </row>
    <row r="331" spans="2:19" ht="26.25" customHeight="1" x14ac:dyDescent="0.25">
      <c r="B331" s="41" t="s">
        <v>10</v>
      </c>
      <c r="C331" s="99">
        <f>SUM(D331:G331)</f>
        <v>431949</v>
      </c>
      <c r="D331" s="35">
        <v>7164</v>
      </c>
      <c r="E331" s="35">
        <v>143178</v>
      </c>
      <c r="F331" s="35">
        <v>114749</v>
      </c>
      <c r="G331" s="35">
        <v>166858</v>
      </c>
      <c r="I331" s="241" t="s">
        <v>10</v>
      </c>
      <c r="J331" s="242"/>
      <c r="K331" s="243">
        <v>449518</v>
      </c>
      <c r="L331" s="243">
        <v>431949</v>
      </c>
      <c r="M331" s="244">
        <f t="shared" ref="M331:M342" si="49">L331/K331-1</f>
        <v>-3.9084085620598064E-2</v>
      </c>
      <c r="N331" s="245"/>
      <c r="O331" s="17"/>
      <c r="P331" s="17"/>
      <c r="Q331" s="17"/>
      <c r="R331" s="17"/>
      <c r="S331" s="17"/>
    </row>
    <row r="332" spans="2:19" ht="26.25" customHeight="1" x14ac:dyDescent="0.25">
      <c r="B332" s="41" t="s">
        <v>11</v>
      </c>
      <c r="C332" s="99">
        <f t="shared" ref="C332:C341" si="50">SUM(D332:G332)</f>
        <v>391442</v>
      </c>
      <c r="D332" s="35">
        <v>6400</v>
      </c>
      <c r="E332" s="35">
        <v>130187</v>
      </c>
      <c r="F332" s="35">
        <v>106437</v>
      </c>
      <c r="G332" s="35">
        <v>148418</v>
      </c>
      <c r="I332" s="241" t="s">
        <v>11</v>
      </c>
      <c r="J332" s="242"/>
      <c r="K332" s="243">
        <v>414178</v>
      </c>
      <c r="L332" s="243">
        <v>391442</v>
      </c>
      <c r="M332" s="244">
        <f t="shared" si="49"/>
        <v>-5.4894272510852771E-2</v>
      </c>
      <c r="N332" s="245"/>
      <c r="O332" s="17"/>
      <c r="P332" s="17"/>
      <c r="Q332" s="17"/>
      <c r="R332" s="17"/>
      <c r="S332" s="124"/>
    </row>
    <row r="333" spans="2:19" ht="26.25" customHeight="1" x14ac:dyDescent="0.25">
      <c r="B333" s="41" t="s">
        <v>12</v>
      </c>
      <c r="C333" s="99">
        <f t="shared" si="50"/>
        <v>414933</v>
      </c>
      <c r="D333" s="35">
        <v>6198</v>
      </c>
      <c r="E333" s="35">
        <v>133894</v>
      </c>
      <c r="F333" s="35">
        <v>113095</v>
      </c>
      <c r="G333" s="35">
        <v>161746</v>
      </c>
      <c r="I333" s="241" t="s">
        <v>12</v>
      </c>
      <c r="J333" s="242"/>
      <c r="K333" s="243">
        <v>490511</v>
      </c>
      <c r="L333" s="243">
        <v>414933</v>
      </c>
      <c r="M333" s="244">
        <f t="shared" si="49"/>
        <v>-0.15408013275950994</v>
      </c>
      <c r="N333" s="245"/>
      <c r="O333" s="17"/>
      <c r="P333" s="17"/>
      <c r="Q333" s="17"/>
      <c r="R333" s="17"/>
      <c r="S333" s="17"/>
    </row>
    <row r="334" spans="2:19" ht="26.25" customHeight="1" x14ac:dyDescent="0.25">
      <c r="B334" s="41" t="s">
        <v>13</v>
      </c>
      <c r="C334" s="99">
        <f t="shared" si="50"/>
        <v>479397</v>
      </c>
      <c r="D334" s="35">
        <v>7838</v>
      </c>
      <c r="E334" s="35">
        <v>155182</v>
      </c>
      <c r="F334" s="35">
        <v>129037</v>
      </c>
      <c r="G334" s="35">
        <v>187340</v>
      </c>
      <c r="I334" s="241" t="s">
        <v>13</v>
      </c>
      <c r="J334" s="242"/>
      <c r="K334" s="243">
        <v>438412</v>
      </c>
      <c r="L334" s="243">
        <v>479397</v>
      </c>
      <c r="M334" s="244">
        <f t="shared" si="49"/>
        <v>9.34851235823837E-2</v>
      </c>
      <c r="N334" s="245"/>
      <c r="O334" s="17"/>
      <c r="P334" s="17"/>
      <c r="Q334" s="17"/>
      <c r="R334" s="17"/>
      <c r="S334" s="124"/>
    </row>
    <row r="335" spans="2:19" ht="26.25" customHeight="1" x14ac:dyDescent="0.25">
      <c r="B335" s="41" t="s">
        <v>14</v>
      </c>
      <c r="C335" s="99">
        <f t="shared" si="50"/>
        <v>481714</v>
      </c>
      <c r="D335" s="35">
        <v>7288</v>
      </c>
      <c r="E335" s="35">
        <v>154828</v>
      </c>
      <c r="F335" s="35">
        <v>129967</v>
      </c>
      <c r="G335" s="35">
        <v>189631</v>
      </c>
      <c r="I335" s="241" t="s">
        <v>14</v>
      </c>
      <c r="J335" s="242"/>
      <c r="K335" s="243">
        <v>507509</v>
      </c>
      <c r="L335" s="243">
        <v>481714</v>
      </c>
      <c r="M335" s="244">
        <f t="shared" si="49"/>
        <v>-5.0826684846968284E-2</v>
      </c>
      <c r="N335" s="245"/>
      <c r="O335" s="17"/>
      <c r="P335" s="17"/>
      <c r="Q335" s="17"/>
      <c r="R335" s="17"/>
      <c r="S335" s="124"/>
    </row>
    <row r="336" spans="2:19" ht="26.25" customHeight="1" x14ac:dyDescent="0.25">
      <c r="B336" s="41" t="s">
        <v>15</v>
      </c>
      <c r="C336" s="99">
        <f t="shared" si="50"/>
        <v>418749</v>
      </c>
      <c r="D336" s="35">
        <v>6856</v>
      </c>
      <c r="E336" s="35">
        <v>137361</v>
      </c>
      <c r="F336" s="35">
        <v>111147</v>
      </c>
      <c r="G336" s="35">
        <v>163385</v>
      </c>
      <c r="I336" s="241" t="s">
        <v>15</v>
      </c>
      <c r="J336" s="242"/>
      <c r="K336" s="243">
        <v>505035</v>
      </c>
      <c r="L336" s="243">
        <v>418749</v>
      </c>
      <c r="M336" s="244">
        <f t="shared" si="49"/>
        <v>-0.17085152514182189</v>
      </c>
      <c r="N336" s="245"/>
      <c r="O336" s="17"/>
      <c r="P336" s="17"/>
      <c r="Q336" s="17"/>
      <c r="R336" s="17"/>
      <c r="S336" s="124"/>
    </row>
    <row r="337" spans="2:19" ht="26.25" customHeight="1" x14ac:dyDescent="0.25">
      <c r="B337" s="41" t="s">
        <v>16</v>
      </c>
      <c r="C337" s="99">
        <f t="shared" si="50"/>
        <v>445711</v>
      </c>
      <c r="D337" s="35">
        <v>7089</v>
      </c>
      <c r="E337" s="35">
        <v>147223</v>
      </c>
      <c r="F337" s="35">
        <v>116777</v>
      </c>
      <c r="G337" s="35">
        <v>174622</v>
      </c>
      <c r="I337" s="241" t="s">
        <v>16</v>
      </c>
      <c r="J337" s="242"/>
      <c r="K337" s="243">
        <v>493962</v>
      </c>
      <c r="L337" s="243">
        <v>445711</v>
      </c>
      <c r="M337" s="244">
        <f t="shared" si="49"/>
        <v>-9.7681603038290432E-2</v>
      </c>
      <c r="N337" s="245"/>
      <c r="O337" s="17"/>
      <c r="P337" s="17"/>
      <c r="Q337" s="17"/>
      <c r="R337" s="17"/>
      <c r="S337" s="124"/>
    </row>
    <row r="338" spans="2:19" ht="26.25" customHeight="1" x14ac:dyDescent="0.25">
      <c r="B338" s="41" t="s">
        <v>17</v>
      </c>
      <c r="C338" s="99">
        <f t="shared" si="50"/>
        <v>443966</v>
      </c>
      <c r="D338" s="35">
        <v>6795</v>
      </c>
      <c r="E338" s="35">
        <v>144597</v>
      </c>
      <c r="F338" s="35">
        <v>116650</v>
      </c>
      <c r="G338" s="35">
        <v>175924</v>
      </c>
      <c r="I338" s="241" t="s">
        <v>17</v>
      </c>
      <c r="J338" s="242"/>
      <c r="K338" s="243">
        <v>501600</v>
      </c>
      <c r="L338" s="243">
        <v>443966</v>
      </c>
      <c r="M338" s="244">
        <f t="shared" si="49"/>
        <v>-0.11490031897926634</v>
      </c>
      <c r="N338" s="245"/>
      <c r="O338" s="17"/>
      <c r="P338" s="17"/>
      <c r="Q338" s="17"/>
      <c r="R338" s="17"/>
      <c r="S338" s="124"/>
    </row>
    <row r="339" spans="2:19" ht="26.25" customHeight="1" thickBot="1" x14ac:dyDescent="0.3">
      <c r="B339" s="100" t="s">
        <v>18</v>
      </c>
      <c r="C339" s="246">
        <f t="shared" si="50"/>
        <v>487575</v>
      </c>
      <c r="D339" s="102">
        <v>7679</v>
      </c>
      <c r="E339" s="102">
        <v>158919</v>
      </c>
      <c r="F339" s="102">
        <v>130538</v>
      </c>
      <c r="G339" s="102">
        <v>190439</v>
      </c>
      <c r="I339" s="247" t="s">
        <v>18</v>
      </c>
      <c r="J339" s="248"/>
      <c r="K339" s="249">
        <v>510331</v>
      </c>
      <c r="L339" s="249">
        <v>487575</v>
      </c>
      <c r="M339" s="250">
        <f t="shared" si="49"/>
        <v>-4.4590667625521441E-2</v>
      </c>
      <c r="N339" s="251"/>
      <c r="O339" s="17"/>
      <c r="P339" s="17"/>
      <c r="Q339" s="17"/>
      <c r="R339" s="17"/>
      <c r="S339" s="124"/>
    </row>
    <row r="340" spans="2:19" ht="26.25" hidden="1" customHeight="1" x14ac:dyDescent="0.25">
      <c r="B340" s="41" t="s">
        <v>19</v>
      </c>
      <c r="C340" s="99">
        <f t="shared" si="50"/>
        <v>0</v>
      </c>
      <c r="D340" s="35"/>
      <c r="E340" s="35"/>
      <c r="F340" s="35"/>
      <c r="G340" s="35"/>
      <c r="I340" s="241" t="s">
        <v>19</v>
      </c>
      <c r="J340" s="242"/>
      <c r="K340" s="243"/>
      <c r="L340" s="243"/>
      <c r="M340" s="244" t="e">
        <f t="shared" si="49"/>
        <v>#DIV/0!</v>
      </c>
      <c r="N340" s="245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1" t="s">
        <v>20</v>
      </c>
      <c r="J341" s="242"/>
      <c r="K341" s="243"/>
      <c r="L341" s="243"/>
      <c r="M341" s="244" t="e">
        <f t="shared" si="49"/>
        <v>#DIV/0!</v>
      </c>
      <c r="N341" s="245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46">
        <f>SUM(D342:G342)</f>
        <v>0</v>
      </c>
      <c r="D342" s="102"/>
      <c r="E342" s="102"/>
      <c r="F342" s="102"/>
      <c r="G342" s="102"/>
      <c r="I342" s="247" t="s">
        <v>21</v>
      </c>
      <c r="J342" s="248"/>
      <c r="K342" s="252"/>
      <c r="L342" s="252"/>
      <c r="M342" s="250" t="e">
        <f t="shared" si="49"/>
        <v>#DIV/0!</v>
      </c>
      <c r="N342" s="251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3995436</v>
      </c>
      <c r="D343" s="116">
        <f>SUM(D331:D342)</f>
        <v>63307</v>
      </c>
      <c r="E343" s="116">
        <f>SUM(E331:E342)</f>
        <v>1305369</v>
      </c>
      <c r="F343" s="116">
        <f>SUM(F331:F342)</f>
        <v>1068397</v>
      </c>
      <c r="G343" s="116">
        <f>SUM(G331:G342)</f>
        <v>1558363</v>
      </c>
      <c r="I343" s="253" t="s">
        <v>3</v>
      </c>
      <c r="J343" s="253"/>
      <c r="K343" s="115">
        <f>SUM(K331:K342)</f>
        <v>4311056</v>
      </c>
      <c r="L343" s="115">
        <f>SUM(L331:L342)</f>
        <v>3995436</v>
      </c>
      <c r="M343" s="254">
        <f>L343/K343-1</f>
        <v>-7.321176064518764E-2</v>
      </c>
      <c r="N343" s="254"/>
      <c r="O343" s="17"/>
      <c r="P343" s="17"/>
      <c r="Q343" s="17"/>
      <c r="R343" s="17"/>
      <c r="S343" s="124"/>
    </row>
    <row r="344" spans="2:19" ht="27" customHeight="1" x14ac:dyDescent="0.25">
      <c r="B344" s="255"/>
      <c r="C344" s="28"/>
      <c r="D344" s="28"/>
      <c r="E344" s="28"/>
      <c r="F344" s="28"/>
      <c r="G344" s="239"/>
      <c r="H344" s="17"/>
      <c r="I344" s="19"/>
      <c r="J344" s="19"/>
      <c r="K344" s="19"/>
      <c r="L344" s="19"/>
      <c r="M344" s="28"/>
      <c r="N344" s="239"/>
      <c r="O344" s="17"/>
      <c r="P344" s="17"/>
      <c r="Q344" s="17"/>
      <c r="R344" s="17"/>
      <c r="S344" s="124"/>
    </row>
    <row r="345" spans="2:19" ht="17.25" customHeight="1" x14ac:dyDescent="0.25">
      <c r="B345" s="256" t="s">
        <v>134</v>
      </c>
      <c r="C345" s="19"/>
      <c r="D345" s="19"/>
      <c r="E345" s="19"/>
      <c r="F345" s="28"/>
      <c r="G345" s="239"/>
      <c r="H345" s="17"/>
      <c r="I345" s="17"/>
      <c r="J345" s="17"/>
      <c r="K345" s="17"/>
      <c r="L345" s="124"/>
      <c r="M345" s="237"/>
      <c r="N345" s="237"/>
      <c r="O345" s="237"/>
      <c r="P345" s="17"/>
      <c r="Q345" s="17"/>
      <c r="R345" s="78"/>
    </row>
    <row r="346" spans="2:19" x14ac:dyDescent="0.25">
      <c r="B346" s="28"/>
      <c r="C346" s="28"/>
      <c r="D346" s="28"/>
      <c r="E346" s="28"/>
      <c r="F346" s="28"/>
      <c r="G346" s="239"/>
      <c r="H346" s="17"/>
    </row>
    <row r="347" spans="2:19" x14ac:dyDescent="0.25">
      <c r="B347" s="28"/>
      <c r="C347" s="28"/>
      <c r="D347" s="28"/>
      <c r="E347" s="28"/>
      <c r="F347" s="28"/>
      <c r="G347" s="239"/>
      <c r="H347" s="17"/>
    </row>
    <row r="348" spans="2:19" x14ac:dyDescent="0.25">
      <c r="B348" s="28"/>
      <c r="C348" s="28"/>
      <c r="D348" s="28"/>
      <c r="E348" s="28"/>
      <c r="F348" s="28"/>
      <c r="G348" s="239"/>
      <c r="H348" s="17"/>
    </row>
    <row r="349" spans="2:19" x14ac:dyDescent="0.25">
      <c r="B349" s="28"/>
      <c r="C349" s="28"/>
      <c r="D349" s="28"/>
      <c r="E349" s="28"/>
      <c r="F349" s="28"/>
      <c r="G349" s="239"/>
      <c r="H349" s="17"/>
    </row>
    <row r="350" spans="2:19" x14ac:dyDescent="0.25">
      <c r="B350" s="28"/>
      <c r="C350" s="28"/>
      <c r="D350" s="28"/>
      <c r="E350" s="28"/>
      <c r="F350" s="28"/>
      <c r="G350" s="239"/>
      <c r="H350" s="17"/>
    </row>
    <row r="351" spans="2:19" x14ac:dyDescent="0.25">
      <c r="C351" s="169"/>
      <c r="D351" s="169"/>
      <c r="E351" s="169"/>
      <c r="F351" s="257"/>
      <c r="G351" s="169"/>
      <c r="H351" s="169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2024-10-18T16:55:10Z</dcterms:created>
  <dcterms:modified xsi:type="dcterms:W3CDTF">2024-10-18T16:56:12Z</dcterms:modified>
</cp:coreProperties>
</file>