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RISTIAN INFORMACIÓN SGIC\Información Institucional\Portal Estadístico\Piktochart\"/>
    </mc:Choice>
  </mc:AlternateContent>
  <xr:revisionPtr revIDLastSave="0" documentId="8_{97664BA4-CBAD-4FF8-B1B9-81D3B98F975D}" xr6:coauthVersionLast="47" xr6:coauthVersionMax="47" xr10:uidLastSave="{00000000-0000-0000-0000-000000000000}"/>
  <bookViews>
    <workbookView xWindow="-120" yWindow="-120" windowWidth="29040" windowHeight="15720" xr2:uid="{8DC3ADE9-7FDE-47A0-9C3C-89DC04F5F704}"/>
  </bookViews>
  <sheets>
    <sheet name="Casos del CEM" sheetId="1" r:id="rId1"/>
  </sheets>
  <externalReferences>
    <externalReference r:id="rId2"/>
  </externalReferences>
  <definedNames>
    <definedName name="_xlnm.Print_Area" localSheetId="0">'Casos del CEM'!$A$1:$S$345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3" i="1" l="1"/>
  <c r="M343" i="1" s="1"/>
  <c r="K343" i="1"/>
  <c r="G343" i="1"/>
  <c r="F343" i="1"/>
  <c r="E343" i="1"/>
  <c r="D343" i="1"/>
  <c r="M342" i="1"/>
  <c r="C342" i="1"/>
  <c r="M341" i="1"/>
  <c r="C341" i="1"/>
  <c r="M340" i="1"/>
  <c r="C340" i="1"/>
  <c r="M339" i="1"/>
  <c r="C339" i="1"/>
  <c r="M338" i="1"/>
  <c r="C338" i="1"/>
  <c r="M337" i="1"/>
  <c r="C337" i="1"/>
  <c r="M336" i="1"/>
  <c r="C336" i="1"/>
  <c r="M335" i="1"/>
  <c r="C335" i="1"/>
  <c r="M334" i="1"/>
  <c r="C334" i="1"/>
  <c r="M333" i="1"/>
  <c r="C333" i="1"/>
  <c r="M332" i="1"/>
  <c r="C332" i="1"/>
  <c r="M331" i="1"/>
  <c r="C331" i="1"/>
  <c r="C343" i="1" s="1"/>
  <c r="E321" i="1"/>
  <c r="F321" i="1" s="1"/>
  <c r="D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M298" i="1"/>
  <c r="L298" i="1"/>
  <c r="K298" i="1"/>
  <c r="J298" i="1"/>
  <c r="I298" i="1"/>
  <c r="H298" i="1"/>
  <c r="G298" i="1"/>
  <c r="F298" i="1"/>
  <c r="E298" i="1"/>
  <c r="C298" i="1"/>
  <c r="D297" i="1"/>
  <c r="D296" i="1"/>
  <c r="D298" i="1" s="1"/>
  <c r="D295" i="1"/>
  <c r="D294" i="1"/>
  <c r="O283" i="1"/>
  <c r="O284" i="1" s="1"/>
  <c r="N283" i="1"/>
  <c r="N284" i="1" s="1"/>
  <c r="M284" i="1" s="1"/>
  <c r="M283" i="1"/>
  <c r="F283" i="1"/>
  <c r="F284" i="1" s="1"/>
  <c r="E283" i="1"/>
  <c r="E284" i="1" s="1"/>
  <c r="D284" i="1" s="1"/>
  <c r="D283" i="1"/>
  <c r="M282" i="1"/>
  <c r="D282" i="1"/>
  <c r="M281" i="1"/>
  <c r="D281" i="1"/>
  <c r="M280" i="1"/>
  <c r="D280" i="1"/>
  <c r="M279" i="1"/>
  <c r="D279" i="1"/>
  <c r="G269" i="1"/>
  <c r="F269" i="1"/>
  <c r="E269" i="1"/>
  <c r="D269" i="1"/>
  <c r="H268" i="1"/>
  <c r="C268" i="1"/>
  <c r="H267" i="1"/>
  <c r="C267" i="1"/>
  <c r="H266" i="1"/>
  <c r="C266" i="1"/>
  <c r="H257" i="1"/>
  <c r="C257" i="1"/>
  <c r="H256" i="1"/>
  <c r="C256" i="1"/>
  <c r="H252" i="1"/>
  <c r="C252" i="1"/>
  <c r="H251" i="1"/>
  <c r="C251" i="1" s="1"/>
  <c r="H250" i="1"/>
  <c r="C250" i="1"/>
  <c r="H249" i="1"/>
  <c r="C249" i="1"/>
  <c r="H248" i="1"/>
  <c r="C248" i="1"/>
  <c r="H247" i="1"/>
  <c r="C247" i="1"/>
  <c r="H246" i="1"/>
  <c r="C246" i="1"/>
  <c r="K238" i="1"/>
  <c r="J238" i="1"/>
  <c r="I238" i="1"/>
  <c r="G238" i="1"/>
  <c r="F238" i="1"/>
  <c r="E238" i="1"/>
  <c r="H237" i="1"/>
  <c r="D237" i="1"/>
  <c r="C237" i="1"/>
  <c r="H236" i="1"/>
  <c r="D236" i="1"/>
  <c r="C236" i="1"/>
  <c r="H235" i="1"/>
  <c r="C235" i="1" s="1"/>
  <c r="D235" i="1"/>
  <c r="H234" i="1"/>
  <c r="D234" i="1"/>
  <c r="C234" i="1" s="1"/>
  <c r="H233" i="1"/>
  <c r="D233" i="1"/>
  <c r="C233" i="1"/>
  <c r="H232" i="1"/>
  <c r="D232" i="1"/>
  <c r="C232" i="1"/>
  <c r="H231" i="1"/>
  <c r="D231" i="1"/>
  <c r="C231" i="1"/>
  <c r="H230" i="1"/>
  <c r="D230" i="1"/>
  <c r="C230" i="1"/>
  <c r="H229" i="1"/>
  <c r="D229" i="1"/>
  <c r="C229" i="1"/>
  <c r="H228" i="1"/>
  <c r="D228" i="1"/>
  <c r="C228" i="1"/>
  <c r="H227" i="1"/>
  <c r="C227" i="1" s="1"/>
  <c r="D227" i="1"/>
  <c r="H226" i="1"/>
  <c r="D226" i="1"/>
  <c r="C226" i="1"/>
  <c r="H225" i="1"/>
  <c r="D225" i="1"/>
  <c r="C225" i="1"/>
  <c r="H224" i="1"/>
  <c r="D224" i="1"/>
  <c r="C224" i="1"/>
  <c r="H223" i="1"/>
  <c r="D223" i="1"/>
  <c r="C223" i="1"/>
  <c r="H222" i="1"/>
  <c r="D222" i="1"/>
  <c r="C222" i="1" s="1"/>
  <c r="H221" i="1"/>
  <c r="D221" i="1"/>
  <c r="C221" i="1"/>
  <c r="H220" i="1"/>
  <c r="D220" i="1"/>
  <c r="C220" i="1"/>
  <c r="H219" i="1"/>
  <c r="D219" i="1"/>
  <c r="C219" i="1" s="1"/>
  <c r="H218" i="1"/>
  <c r="D218" i="1"/>
  <c r="C218" i="1"/>
  <c r="H217" i="1"/>
  <c r="D217" i="1"/>
  <c r="C217" i="1"/>
  <c r="H216" i="1"/>
  <c r="D216" i="1"/>
  <c r="D238" i="1" s="1"/>
  <c r="C216" i="1"/>
  <c r="H215" i="1"/>
  <c r="C215" i="1" s="1"/>
  <c r="D215" i="1"/>
  <c r="H214" i="1"/>
  <c r="D214" i="1"/>
  <c r="C214" i="1" s="1"/>
  <c r="H213" i="1"/>
  <c r="D213" i="1"/>
  <c r="C213" i="1"/>
  <c r="J203" i="1"/>
  <c r="I203" i="1"/>
  <c r="H203" i="1"/>
  <c r="G203" i="1"/>
  <c r="F203" i="1"/>
  <c r="E203" i="1"/>
  <c r="D203" i="1"/>
  <c r="C202" i="1"/>
  <c r="C201" i="1"/>
  <c r="C200" i="1"/>
  <c r="C199" i="1"/>
  <c r="H265" i="1" s="1"/>
  <c r="C265" i="1" s="1"/>
  <c r="C198" i="1"/>
  <c r="H264" i="1" s="1"/>
  <c r="C264" i="1" s="1"/>
  <c r="C197" i="1"/>
  <c r="H263" i="1" s="1"/>
  <c r="C263" i="1" s="1"/>
  <c r="C196" i="1"/>
  <c r="H262" i="1" s="1"/>
  <c r="C262" i="1" s="1"/>
  <c r="C195" i="1"/>
  <c r="H261" i="1" s="1"/>
  <c r="C261" i="1" s="1"/>
  <c r="C194" i="1"/>
  <c r="H260" i="1" s="1"/>
  <c r="C260" i="1" s="1"/>
  <c r="C193" i="1"/>
  <c r="H259" i="1" s="1"/>
  <c r="C259" i="1" s="1"/>
  <c r="C192" i="1"/>
  <c r="H258" i="1" s="1"/>
  <c r="C258" i="1" s="1"/>
  <c r="C191" i="1"/>
  <c r="C190" i="1"/>
  <c r="C189" i="1"/>
  <c r="H255" i="1" s="1"/>
  <c r="C255" i="1" s="1"/>
  <c r="C188" i="1"/>
  <c r="H254" i="1" s="1"/>
  <c r="C254" i="1" s="1"/>
  <c r="C187" i="1"/>
  <c r="H253" i="1" s="1"/>
  <c r="C253" i="1" s="1"/>
  <c r="C186" i="1"/>
  <c r="C185" i="1"/>
  <c r="C184" i="1"/>
  <c r="C183" i="1"/>
  <c r="C182" i="1"/>
  <c r="C181" i="1"/>
  <c r="C180" i="1"/>
  <c r="C179" i="1"/>
  <c r="H245" i="1" s="1"/>
  <c r="C245" i="1" s="1"/>
  <c r="C178" i="1"/>
  <c r="H244" i="1" s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71" i="1" s="1"/>
  <c r="C149" i="1"/>
  <c r="C148" i="1"/>
  <c r="C147" i="1"/>
  <c r="C146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3" i="1"/>
  <c r="C132" i="1"/>
  <c r="C131" i="1"/>
  <c r="C130" i="1"/>
  <c r="C134" i="1" s="1"/>
  <c r="R120" i="1"/>
  <c r="R121" i="1" s="1"/>
  <c r="Q120" i="1"/>
  <c r="Q121" i="1" s="1"/>
  <c r="P121" i="1" s="1"/>
  <c r="P120" i="1"/>
  <c r="L120" i="1"/>
  <c r="L121" i="1" s="1"/>
  <c r="K120" i="1"/>
  <c r="K121" i="1" s="1"/>
  <c r="J120" i="1"/>
  <c r="J121" i="1" s="1"/>
  <c r="I120" i="1"/>
  <c r="I121" i="1" s="1"/>
  <c r="H120" i="1"/>
  <c r="G120" i="1"/>
  <c r="F120" i="1"/>
  <c r="E120" i="1"/>
  <c r="D120" i="1"/>
  <c r="P119" i="1"/>
  <c r="C119" i="1"/>
  <c r="P118" i="1"/>
  <c r="C118" i="1"/>
  <c r="P117" i="1"/>
  <c r="C117" i="1"/>
  <c r="P116" i="1"/>
  <c r="C116" i="1"/>
  <c r="C120" i="1" s="1"/>
  <c r="K109" i="1"/>
  <c r="J109" i="1"/>
  <c r="I109" i="1"/>
  <c r="H109" i="1"/>
  <c r="G109" i="1"/>
  <c r="F109" i="1"/>
  <c r="E109" i="1"/>
  <c r="D109" i="1"/>
  <c r="Q108" i="1"/>
  <c r="P108" i="1"/>
  <c r="O108" i="1"/>
  <c r="N108" i="1"/>
  <c r="C108" i="1"/>
  <c r="Q107" i="1"/>
  <c r="P107" i="1"/>
  <c r="O107" i="1"/>
  <c r="N107" i="1"/>
  <c r="C107" i="1"/>
  <c r="Q106" i="1"/>
  <c r="P106" i="1"/>
  <c r="O106" i="1"/>
  <c r="N106" i="1"/>
  <c r="C106" i="1"/>
  <c r="Q105" i="1"/>
  <c r="Q109" i="1" s="1"/>
  <c r="P105" i="1"/>
  <c r="P109" i="1" s="1"/>
  <c r="O105" i="1"/>
  <c r="O109" i="1" s="1"/>
  <c r="N105" i="1"/>
  <c r="N109" i="1" s="1"/>
  <c r="C105" i="1"/>
  <c r="C109" i="1" s="1"/>
  <c r="R92" i="1"/>
  <c r="Q92" i="1"/>
  <c r="P92" i="1"/>
  <c r="N92" i="1"/>
  <c r="N93" i="1" s="1"/>
  <c r="M92" i="1"/>
  <c r="M93" i="1" s="1"/>
  <c r="L92" i="1"/>
  <c r="L93" i="1" s="1"/>
  <c r="K92" i="1"/>
  <c r="J92" i="1"/>
  <c r="I92" i="1"/>
  <c r="H92" i="1"/>
  <c r="F92" i="1"/>
  <c r="E92" i="1"/>
  <c r="D92" i="1"/>
  <c r="O91" i="1"/>
  <c r="K91" i="1"/>
  <c r="G91" i="1"/>
  <c r="C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O92" i="1" s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K80" i="1"/>
  <c r="G80" i="1"/>
  <c r="G92" i="1" s="1"/>
  <c r="C80" i="1"/>
  <c r="C92" i="1" s="1"/>
  <c r="H66" i="1"/>
  <c r="G66" i="1"/>
  <c r="F66" i="1"/>
  <c r="E66" i="1"/>
  <c r="D66" i="1"/>
  <c r="D67" i="1" s="1"/>
  <c r="C65" i="1"/>
  <c r="C64" i="1"/>
  <c r="C63" i="1"/>
  <c r="C62" i="1"/>
  <c r="C61" i="1"/>
  <c r="C60" i="1"/>
  <c r="C59" i="1"/>
  <c r="C58" i="1"/>
  <c r="C57" i="1"/>
  <c r="C56" i="1"/>
  <c r="C55" i="1"/>
  <c r="C54" i="1"/>
  <c r="C66" i="1" s="1"/>
  <c r="K48" i="1"/>
  <c r="K49" i="1" s="1"/>
  <c r="J48" i="1"/>
  <c r="J49" i="1" s="1"/>
  <c r="I48" i="1"/>
  <c r="I49" i="1" s="1"/>
  <c r="H48" i="1"/>
  <c r="H49" i="1" s="1"/>
  <c r="G48" i="1"/>
  <c r="G49" i="1" s="1"/>
  <c r="F48" i="1"/>
  <c r="F49" i="1" s="1"/>
  <c r="E48" i="1"/>
  <c r="E49" i="1" s="1"/>
  <c r="D48" i="1"/>
  <c r="D49" i="1" s="1"/>
  <c r="C47" i="1"/>
  <c r="C46" i="1"/>
  <c r="C48" i="1" s="1"/>
  <c r="C49" i="1" s="1"/>
  <c r="C45" i="1"/>
  <c r="C44" i="1"/>
  <c r="C43" i="1"/>
  <c r="C42" i="1"/>
  <c r="C41" i="1"/>
  <c r="C40" i="1"/>
  <c r="C39" i="1"/>
  <c r="C38" i="1"/>
  <c r="C37" i="1"/>
  <c r="C36" i="1"/>
  <c r="O35" i="1"/>
  <c r="O34" i="1"/>
  <c r="O33" i="1"/>
  <c r="O32" i="1"/>
  <c r="R30" i="1"/>
  <c r="R31" i="1" s="1"/>
  <c r="Q30" i="1"/>
  <c r="Q31" i="1" s="1"/>
  <c r="P30" i="1"/>
  <c r="P31" i="1" s="1"/>
  <c r="O30" i="1"/>
  <c r="O31" i="1" s="1"/>
  <c r="E30" i="1"/>
  <c r="E31" i="1" s="1"/>
  <c r="D30" i="1"/>
  <c r="D31" i="1" s="1"/>
  <c r="N29" i="1"/>
  <c r="C29" i="1"/>
  <c r="N28" i="1"/>
  <c r="C28" i="1"/>
  <c r="N27" i="1"/>
  <c r="C27" i="1"/>
  <c r="N26" i="1"/>
  <c r="C26" i="1"/>
  <c r="N25" i="1"/>
  <c r="C25" i="1"/>
  <c r="N24" i="1"/>
  <c r="C24" i="1"/>
  <c r="N23" i="1"/>
  <c r="C23" i="1"/>
  <c r="N22" i="1"/>
  <c r="C22" i="1"/>
  <c r="N21" i="1"/>
  <c r="C21" i="1"/>
  <c r="N20" i="1"/>
  <c r="C20" i="1"/>
  <c r="N19" i="1"/>
  <c r="C19" i="1"/>
  <c r="N18" i="1"/>
  <c r="N30" i="1" s="1"/>
  <c r="N31" i="1" s="1"/>
  <c r="C18" i="1"/>
  <c r="C30" i="1" s="1"/>
  <c r="C31" i="1" s="1"/>
  <c r="D172" i="1" l="1"/>
  <c r="E172" i="1"/>
  <c r="J172" i="1"/>
  <c r="N172" i="1"/>
  <c r="M172" i="1"/>
  <c r="I172" i="1"/>
  <c r="P172" i="1"/>
  <c r="O172" i="1"/>
  <c r="K172" i="1"/>
  <c r="H172" i="1"/>
  <c r="Q172" i="1"/>
  <c r="L172" i="1"/>
  <c r="G172" i="1"/>
  <c r="K93" i="1"/>
  <c r="F172" i="1"/>
  <c r="D270" i="1"/>
  <c r="I204" i="1"/>
  <c r="E270" i="1"/>
  <c r="Q93" i="1"/>
  <c r="R93" i="1"/>
  <c r="P93" i="1"/>
  <c r="O93" i="1" s="1"/>
  <c r="F93" i="1"/>
  <c r="D93" i="1"/>
  <c r="E93" i="1"/>
  <c r="J93" i="1"/>
  <c r="I93" i="1"/>
  <c r="H93" i="1"/>
  <c r="G93" i="1" s="1"/>
  <c r="J110" i="1"/>
  <c r="C110" i="1"/>
  <c r="F110" i="1"/>
  <c r="K110" i="1"/>
  <c r="H110" i="1"/>
  <c r="G110" i="1"/>
  <c r="I110" i="1"/>
  <c r="D110" i="1"/>
  <c r="E110" i="1"/>
  <c r="C67" i="1"/>
  <c r="H67" i="1"/>
  <c r="G67" i="1"/>
  <c r="E67" i="1"/>
  <c r="F67" i="1"/>
  <c r="C244" i="1"/>
  <c r="C269" i="1" s="1"/>
  <c r="F270" i="1" s="1"/>
  <c r="H269" i="1"/>
  <c r="H270" i="1" s="1"/>
  <c r="H121" i="1"/>
  <c r="D121" i="1"/>
  <c r="G121" i="1"/>
  <c r="E121" i="1"/>
  <c r="F121" i="1"/>
  <c r="K135" i="1"/>
  <c r="F135" i="1"/>
  <c r="E135" i="1"/>
  <c r="O135" i="1"/>
  <c r="J135" i="1"/>
  <c r="D135" i="1"/>
  <c r="R135" i="1"/>
  <c r="Q135" i="1"/>
  <c r="P135" i="1"/>
  <c r="N135" i="1"/>
  <c r="L135" i="1"/>
  <c r="G135" i="1"/>
  <c r="M135" i="1"/>
  <c r="I135" i="1"/>
  <c r="H135" i="1"/>
  <c r="O36" i="1"/>
  <c r="P32" i="1" s="1"/>
  <c r="H238" i="1"/>
  <c r="C238" i="1" s="1"/>
  <c r="C203" i="1"/>
  <c r="H204" i="1" s="1"/>
  <c r="P34" i="1" l="1"/>
  <c r="C93" i="1"/>
  <c r="P33" i="1"/>
  <c r="P36" i="1" s="1"/>
  <c r="G270" i="1"/>
  <c r="C270" i="1" s="1"/>
  <c r="C135" i="1"/>
  <c r="E204" i="1"/>
  <c r="D204" i="1"/>
  <c r="F204" i="1"/>
  <c r="G204" i="1"/>
  <c r="C121" i="1"/>
  <c r="P35" i="1"/>
  <c r="J204" i="1"/>
  <c r="C172" i="1"/>
  <c r="C204" i="1" l="1"/>
</calcChain>
</file>

<file path=xl/sharedStrings.xml><?xml version="1.0" encoding="utf-8"?>
<sst xmlns="http://schemas.openxmlformats.org/spreadsheetml/2006/main" count="499" uniqueCount="135">
  <si>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</si>
  <si>
    <t>Periodo: Enero - Octubre, 2024 (Preliminar)</t>
  </si>
  <si>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</si>
  <si>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</si>
  <si>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</si>
  <si>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</si>
  <si>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</si>
  <si>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</si>
  <si>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</si>
  <si>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</si>
  <si>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</si>
  <si>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</si>
  <si>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</si>
  <si>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</si>
  <si>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</si>
  <si>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</si>
  <si>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</si>
  <si>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</si>
  <si>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</si>
  <si>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</si>
  <si>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</si>
  <si>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</si>
  <si>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</si>
  <si>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</si>
  <si>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</si>
  <si>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</si>
  <si>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</si>
  <si>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</si>
  <si>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</si>
  <si>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</si>
  <si>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</si>
  <si>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</si>
  <si>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</si>
  <si>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</si>
  <si>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</si>
  <si>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</si>
  <si>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</si>
  <si>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</si>
  <si>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</si>
  <si>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</si>
  <si>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</si>
  <si>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</si>
  <si>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</si>
  <si>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</si>
  <si>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</si>
  <si>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</si>
  <si>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</si>
  <si>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</si>
  <si>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</si>
  <si>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</si>
  <si>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</si>
  <si>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</si>
  <si>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</si>
  <si>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</si>
  <si>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</si>
  <si>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</si>
  <si>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</si>
  <si>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</si>
  <si>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</si>
  <si>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</si>
  <si>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</si>
  <si>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</si>
  <si>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</si>
  <si>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</si>
  <si>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</si>
  <si>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</si>
  <si>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</si>
  <si>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</si>
  <si>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</si>
  <si>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</si>
  <si>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</si>
  <si>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</si>
  <si>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</si>
  <si>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</si>
  <si>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</si>
  <si>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</si>
  <si>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</si>
  <si>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</si>
  <si>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</si>
  <si>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</si>
  <si>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</si>
  <si>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</si>
  <si>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</si>
  <si>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</si>
  <si>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</si>
  <si>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</si>
  <si>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</si>
  <si>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</si>
  <si>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</si>
  <si>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</si>
  <si>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</si>
  <si>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</si>
  <si>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</si>
  <si>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</si>
  <si>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</si>
  <si>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</si>
  <si>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</si>
  <si>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</si>
  <si>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</si>
  <si>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</si>
  <si>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</si>
  <si>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</si>
  <si>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</si>
  <si>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</si>
  <si>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</si>
  <si>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</si>
  <si>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</si>
  <si>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</si>
  <si>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</si>
  <si>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</si>
  <si>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</si>
  <si>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</si>
  <si>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</si>
  <si>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</si>
  <si>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2024*</t>
  </si>
  <si>
    <t>* Información estadística preliminar correspondiente al periodo de enero a setiembre de 2024.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</si>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</sst>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Border="0"/>
    <xf numFmtId="0" fontId="35" fillId="0" borderId="0"/>
    <xf numFmtId="0" fontId="4" fillId="0" borderId="0"/>
  </cellStyleXfs>
  <cellXfs count="258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 vertical="center"/>
    </xf>
    <xf numFmtId="0" fontId="14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6" fillId="2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8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/>
    </xf>
    <xf numFmtId="0" fontId="19" fillId="6" borderId="4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20" fillId="0" borderId="5" xfId="1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center" vertical="center"/>
    </xf>
    <xf numFmtId="3" fontId="22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3" fillId="4" borderId="0" xfId="1" applyFont="1" applyFill="1" applyAlignment="1">
      <alignment horizontal="left" vertical="center"/>
    </xf>
    <xf numFmtId="3" fontId="20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0" fillId="0" borderId="6" xfId="1" applyNumberFormat="1" applyFont="1" applyBorder="1" applyAlignment="1">
      <alignment horizontal="left" vertical="center"/>
    </xf>
    <xf numFmtId="3" fontId="22" fillId="0" borderId="6" xfId="1" applyNumberFormat="1" applyFont="1" applyBorder="1" applyAlignment="1">
      <alignment horizontal="center" vertical="center"/>
    </xf>
    <xf numFmtId="0" fontId="20" fillId="7" borderId="7" xfId="1" applyFont="1" applyFill="1" applyBorder="1" applyAlignment="1">
      <alignment horizontal="center" vertical="center"/>
    </xf>
    <xf numFmtId="3" fontId="21" fillId="8" borderId="7" xfId="1" applyNumberFormat="1" applyFont="1" applyFill="1" applyBorder="1" applyAlignment="1">
      <alignment horizontal="center" vertical="center"/>
    </xf>
    <xf numFmtId="3" fontId="21" fillId="9" borderId="7" xfId="1" applyNumberFormat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164" fontId="21" fillId="9" borderId="8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26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left" vertical="center"/>
    </xf>
    <xf numFmtId="3" fontId="22" fillId="4" borderId="0" xfId="1" applyNumberFormat="1" applyFont="1" applyFill="1" applyAlignment="1">
      <alignment horizontal="center" vertical="center"/>
    </xf>
    <xf numFmtId="3" fontId="21" fillId="4" borderId="0" xfId="1" applyNumberFormat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164" fontId="21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7" borderId="4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/>
    </xf>
    <xf numFmtId="0" fontId="21" fillId="7" borderId="2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3" fontId="21" fillId="0" borderId="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left" vertical="center"/>
    </xf>
    <xf numFmtId="3" fontId="21" fillId="0" borderId="17" xfId="1" applyNumberFormat="1" applyFont="1" applyBorder="1" applyAlignment="1">
      <alignment horizontal="center" vertical="center"/>
    </xf>
    <xf numFmtId="3" fontId="22" fillId="0" borderId="17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3" fontId="21" fillId="9" borderId="18" xfId="1" applyNumberFormat="1" applyFont="1" applyFill="1" applyBorder="1" applyAlignment="1">
      <alignment horizontal="center" vertical="center"/>
    </xf>
    <xf numFmtId="3" fontId="21" fillId="7" borderId="18" xfId="1" applyNumberFormat="1" applyFont="1" applyFill="1" applyBorder="1" applyAlignment="1">
      <alignment horizontal="center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1" fillId="8" borderId="0" xfId="1" applyNumberFormat="1" applyFont="1" applyFill="1" applyAlignment="1">
      <alignment horizontal="center" vertical="center"/>
    </xf>
    <xf numFmtId="3" fontId="21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29" fillId="4" borderId="0" xfId="1" applyFont="1" applyFill="1" applyAlignment="1">
      <alignment vertical="center"/>
    </xf>
    <xf numFmtId="0" fontId="17" fillId="6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3" fontId="20" fillId="4" borderId="0" xfId="1" applyNumberFormat="1" applyFont="1" applyFill="1" applyAlignment="1">
      <alignment vertical="center"/>
    </xf>
    <xf numFmtId="3" fontId="20" fillId="4" borderId="0" xfId="1" applyNumberFormat="1" applyFont="1" applyFill="1" applyAlignment="1">
      <alignment horizontal="left" vertical="center"/>
    </xf>
    <xf numFmtId="10" fontId="21" fillId="9" borderId="8" xfId="3" applyNumberFormat="1" applyFont="1" applyFill="1" applyBorder="1" applyAlignment="1">
      <alignment horizontal="center" vertical="center"/>
    </xf>
    <xf numFmtId="0" fontId="30" fillId="2" borderId="19" xfId="1" applyFont="1" applyFill="1" applyBorder="1" applyAlignment="1">
      <alignment vertical="center" wrapText="1"/>
    </xf>
    <xf numFmtId="0" fontId="25" fillId="4" borderId="0" xfId="1" applyFont="1" applyFill="1" applyAlignment="1">
      <alignment vertical="center"/>
    </xf>
    <xf numFmtId="0" fontId="30" fillId="2" borderId="0" xfId="1" applyFont="1" applyFill="1" applyAlignment="1">
      <alignment vertical="center" wrapText="1"/>
    </xf>
    <xf numFmtId="0" fontId="20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7" fillId="6" borderId="4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11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7" fillId="5" borderId="24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5" borderId="25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3" fontId="21" fillId="8" borderId="8" xfId="1" applyNumberFormat="1" applyFont="1" applyFill="1" applyBorder="1" applyAlignment="1">
      <alignment horizontal="center" vertical="center"/>
    </xf>
    <xf numFmtId="164" fontId="21" fillId="9" borderId="8" xfId="4" applyNumberFormat="1" applyFont="1" applyFill="1" applyBorder="1" applyAlignment="1">
      <alignment horizontal="center" vertical="center"/>
    </xf>
    <xf numFmtId="0" fontId="31" fillId="2" borderId="0" xfId="1" applyFont="1" applyFill="1" applyAlignment="1">
      <alignment horizontal="left" vertical="center" wrapText="1"/>
    </xf>
    <xf numFmtId="0" fontId="33" fillId="0" borderId="0" xfId="5" applyFont="1"/>
    <xf numFmtId="0" fontId="4" fillId="4" borderId="26" xfId="1" applyFill="1" applyBorder="1" applyAlignment="1">
      <alignment vertical="center"/>
    </xf>
    <xf numFmtId="0" fontId="34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3" fontId="21" fillId="4" borderId="0" xfId="1" applyNumberFormat="1" applyFont="1" applyFill="1" applyAlignment="1">
      <alignment vertical="center"/>
    </xf>
    <xf numFmtId="0" fontId="2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33" fillId="10" borderId="0" xfId="6" applyFont="1" applyFill="1" applyAlignment="1">
      <alignment horizontal="left" vertical="center"/>
    </xf>
    <xf numFmtId="0" fontId="33" fillId="10" borderId="0" xfId="6" applyFont="1" applyFill="1" applyAlignment="1">
      <alignment horizontal="center" vertical="center"/>
    </xf>
    <xf numFmtId="0" fontId="33" fillId="11" borderId="0" xfId="6" applyFont="1" applyFill="1"/>
    <xf numFmtId="3" fontId="33" fillId="0" borderId="0" xfId="6" applyNumberFormat="1" applyFont="1" applyAlignment="1">
      <alignment horizontal="center"/>
    </xf>
    <xf numFmtId="3" fontId="36" fillId="0" borderId="0" xfId="6" applyNumberFormat="1" applyFont="1" applyAlignment="1">
      <alignment horizontal="center"/>
    </xf>
    <xf numFmtId="164" fontId="21" fillId="4" borderId="0" xfId="1" applyNumberFormat="1" applyFont="1" applyFill="1" applyAlignment="1">
      <alignment horizontal="center" vertical="center"/>
    </xf>
    <xf numFmtId="0" fontId="33" fillId="12" borderId="0" xfId="6" applyFont="1" applyFill="1"/>
    <xf numFmtId="0" fontId="33" fillId="13" borderId="0" xfId="6" applyFont="1" applyFill="1"/>
    <xf numFmtId="0" fontId="33" fillId="14" borderId="0" xfId="6" applyFont="1" applyFill="1"/>
    <xf numFmtId="0" fontId="0" fillId="2" borderId="0" xfId="0" applyFill="1" applyAlignment="1">
      <alignment vertical="center"/>
    </xf>
    <xf numFmtId="0" fontId="37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1" fillId="0" borderId="27" xfId="1" applyNumberFormat="1" applyFont="1" applyBorder="1" applyAlignment="1">
      <alignment horizontal="center" vertical="center"/>
    </xf>
    <xf numFmtId="3" fontId="22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1" fillId="0" borderId="28" xfId="1" applyNumberFormat="1" applyFont="1" applyBorder="1" applyAlignment="1">
      <alignment horizontal="center" vertical="center"/>
    </xf>
    <xf numFmtId="3" fontId="22" fillId="0" borderId="28" xfId="1" applyNumberFormat="1" applyFont="1" applyBorder="1" applyAlignment="1">
      <alignment horizontal="center" vertical="center"/>
    </xf>
    <xf numFmtId="0" fontId="30" fillId="2" borderId="0" xfId="1" applyFont="1" applyFill="1" applyAlignment="1">
      <alignment horizontal="left" vertical="center"/>
    </xf>
    <xf numFmtId="0" fontId="25" fillId="0" borderId="0" xfId="1" applyFont="1" applyAlignment="1">
      <alignment horizontal="left" vertical="center" wrapText="1"/>
    </xf>
    <xf numFmtId="0" fontId="17" fillId="5" borderId="3" xfId="1" applyFont="1" applyFill="1" applyBorder="1" applyAlignment="1">
      <alignment vertical="center" wrapText="1"/>
    </xf>
    <xf numFmtId="0" fontId="17" fillId="6" borderId="4" xfId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1" fillId="4" borderId="0" xfId="1" applyFont="1" applyFill="1" applyAlignment="1">
      <alignment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9" xfId="1" applyNumberFormat="1" applyFont="1" applyBorder="1" applyAlignment="1">
      <alignment horizontal="center" vertical="center"/>
    </xf>
    <xf numFmtId="3" fontId="22" fillId="0" borderId="30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30" fillId="4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13" fillId="5" borderId="3" xfId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 wrapText="1"/>
    </xf>
    <xf numFmtId="0" fontId="17" fillId="6" borderId="21" xfId="1" applyFont="1" applyFill="1" applyBorder="1" applyAlignment="1">
      <alignment horizontal="center" vertical="center" wrapText="1"/>
    </xf>
    <xf numFmtId="0" fontId="17" fillId="6" borderId="22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/>
    </xf>
    <xf numFmtId="0" fontId="17" fillId="6" borderId="23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23" fillId="0" borderId="31" xfId="1" applyFont="1" applyBorder="1" applyAlignment="1">
      <alignment horizontal="left" vertical="center"/>
    </xf>
    <xf numFmtId="3" fontId="21" fillId="0" borderId="32" xfId="1" applyNumberFormat="1" applyFont="1" applyBorder="1" applyAlignment="1">
      <alignment horizontal="center" vertical="center"/>
    </xf>
    <xf numFmtId="3" fontId="21" fillId="0" borderId="31" xfId="1" applyNumberFormat="1" applyFont="1" applyBorder="1" applyAlignment="1">
      <alignment horizontal="center" vertical="center"/>
    </xf>
    <xf numFmtId="3" fontId="22" fillId="4" borderId="33" xfId="1" applyNumberFormat="1" applyFont="1" applyFill="1" applyBorder="1" applyAlignment="1">
      <alignment horizontal="center" vertical="center"/>
    </xf>
    <xf numFmtId="3" fontId="22" fillId="4" borderId="34" xfId="1" applyNumberFormat="1" applyFont="1" applyFill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0" fontId="23" fillId="0" borderId="36" xfId="1" applyFont="1" applyBorder="1" applyAlignment="1">
      <alignment horizontal="left" vertical="center"/>
    </xf>
    <xf numFmtId="3" fontId="21" fillId="0" borderId="37" xfId="1" applyNumberFormat="1" applyFont="1" applyBorder="1" applyAlignment="1">
      <alignment horizontal="center" vertical="center"/>
    </xf>
    <xf numFmtId="3" fontId="21" fillId="0" borderId="36" xfId="1" applyNumberFormat="1" applyFont="1" applyBorder="1" applyAlignment="1">
      <alignment horizontal="center" vertical="center"/>
    </xf>
    <xf numFmtId="3" fontId="22" fillId="4" borderId="38" xfId="1" applyNumberFormat="1" applyFont="1" applyFill="1" applyBorder="1" applyAlignment="1">
      <alignment horizontal="center" vertical="center"/>
    </xf>
    <xf numFmtId="3" fontId="22" fillId="4" borderId="39" xfId="1" applyNumberFormat="1" applyFont="1" applyFill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2" fillId="0" borderId="39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left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40" xfId="1" applyNumberFormat="1" applyFont="1" applyBorder="1" applyAlignment="1">
      <alignment horizontal="center" vertical="center"/>
    </xf>
    <xf numFmtId="3" fontId="22" fillId="4" borderId="42" xfId="1" applyNumberFormat="1" applyFont="1" applyFill="1" applyBorder="1" applyAlignment="1">
      <alignment horizontal="center" vertical="center"/>
    </xf>
    <xf numFmtId="3" fontId="22" fillId="4" borderId="43" xfId="1" applyNumberFormat="1" applyFont="1" applyFill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2" fillId="0" borderId="43" xfId="1" applyNumberFormat="1" applyFont="1" applyBorder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3" fontId="21" fillId="15" borderId="0" xfId="1" applyNumberFormat="1" applyFont="1" applyFill="1" applyAlignment="1">
      <alignment horizontal="center" vertical="center"/>
    </xf>
    <xf numFmtId="3" fontId="21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1" fillId="0" borderId="44" xfId="1" applyNumberFormat="1" applyFont="1" applyBorder="1" applyAlignment="1">
      <alignment horizontal="center" vertical="center"/>
    </xf>
    <xf numFmtId="3" fontId="21" fillId="0" borderId="45" xfId="1" applyNumberFormat="1" applyFont="1" applyBorder="1" applyAlignment="1">
      <alignment horizontal="center" vertical="center"/>
    </xf>
    <xf numFmtId="3" fontId="22" fillId="0" borderId="46" xfId="1" applyNumberFormat="1" applyFont="1" applyBorder="1" applyAlignment="1">
      <alignment horizontal="center" vertical="center"/>
    </xf>
    <xf numFmtId="3" fontId="22" fillId="0" borderId="47" xfId="1" applyNumberFormat="1" applyFont="1" applyBorder="1" applyAlignment="1">
      <alignment horizontal="center" vertical="center"/>
    </xf>
    <xf numFmtId="164" fontId="21" fillId="0" borderId="46" xfId="4" applyNumberFormat="1" applyFont="1" applyFill="1" applyBorder="1" applyAlignment="1">
      <alignment horizontal="center" vertical="center"/>
    </xf>
    <xf numFmtId="3" fontId="21" fillId="0" borderId="48" xfId="1" applyNumberFormat="1" applyFont="1" applyBorder="1" applyAlignment="1">
      <alignment horizontal="center" vertical="center"/>
    </xf>
    <xf numFmtId="3" fontId="21" fillId="0" borderId="49" xfId="1" applyNumberFormat="1" applyFont="1" applyBorder="1" applyAlignment="1">
      <alignment horizontal="center" vertical="center"/>
    </xf>
    <xf numFmtId="3" fontId="22" fillId="0" borderId="50" xfId="1" applyNumberFormat="1" applyFont="1" applyBorder="1" applyAlignment="1">
      <alignment horizontal="center" vertical="center"/>
    </xf>
    <xf numFmtId="164" fontId="21" fillId="0" borderId="51" xfId="4" applyNumberFormat="1" applyFont="1" applyFill="1" applyBorder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164" fontId="21" fillId="7" borderId="0" xfId="4" applyNumberFormat="1" applyFont="1" applyFill="1" applyBorder="1" applyAlignment="1">
      <alignment horizontal="center" vertical="center"/>
    </xf>
    <xf numFmtId="3" fontId="20" fillId="4" borderId="0" xfId="1" applyNumberFormat="1" applyFont="1" applyFill="1" applyAlignment="1">
      <alignment vertical="center" wrapText="1"/>
    </xf>
    <xf numFmtId="0" fontId="38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center"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52" xfId="1" applyNumberFormat="1" applyFont="1" applyBorder="1" applyAlignment="1">
      <alignment horizontal="left" vertical="center"/>
    </xf>
    <xf numFmtId="3" fontId="21" fillId="0" borderId="53" xfId="1" applyNumberFormat="1" applyFont="1" applyBorder="1" applyAlignment="1">
      <alignment horizontal="left" vertical="center"/>
    </xf>
    <xf numFmtId="3" fontId="22" fillId="0" borderId="53" xfId="1" applyNumberFormat="1" applyFont="1" applyBorder="1" applyAlignment="1">
      <alignment horizontal="center" vertical="center"/>
    </xf>
    <xf numFmtId="164" fontId="21" fillId="0" borderId="54" xfId="4" applyNumberFormat="1" applyFont="1" applyFill="1" applyBorder="1" applyAlignment="1">
      <alignment horizontal="center" vertical="center"/>
    </xf>
    <xf numFmtId="164" fontId="21" fillId="0" borderId="55" xfId="4" applyNumberFormat="1" applyFont="1" applyFill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0" fontId="21" fillId="2" borderId="57" xfId="1" applyFont="1" applyFill="1" applyBorder="1" applyAlignment="1">
      <alignment horizontal="left" vertical="center"/>
    </xf>
    <xf numFmtId="0" fontId="21" fillId="2" borderId="58" xfId="1" applyFont="1" applyFill="1" applyBorder="1" applyAlignment="1">
      <alignment horizontal="left" vertical="center"/>
    </xf>
    <xf numFmtId="3" fontId="22" fillId="2" borderId="59" xfId="1" applyNumberFormat="1" applyFont="1" applyFill="1" applyBorder="1" applyAlignment="1">
      <alignment horizontal="center" vertical="center"/>
    </xf>
    <xf numFmtId="164" fontId="21" fillId="0" borderId="59" xfId="4" applyNumberFormat="1" applyFont="1" applyFill="1" applyBorder="1" applyAlignment="1">
      <alignment horizontal="center" vertical="center"/>
    </xf>
    <xf numFmtId="164" fontId="21" fillId="0" borderId="60" xfId="4" applyNumberFormat="1" applyFont="1" applyFill="1" applyBorder="1" applyAlignment="1">
      <alignment horizontal="center" vertical="center"/>
    </xf>
    <xf numFmtId="0" fontId="21" fillId="2" borderId="59" xfId="1" applyFont="1" applyFill="1" applyBorder="1" applyAlignment="1">
      <alignment vertical="center"/>
    </xf>
    <xf numFmtId="0" fontId="21" fillId="7" borderId="7" xfId="1" applyFont="1" applyFill="1" applyBorder="1" applyAlignment="1">
      <alignment horizontal="center" vertical="center"/>
    </xf>
    <xf numFmtId="164" fontId="17" fillId="7" borderId="7" xfId="4" applyNumberFormat="1" applyFont="1" applyFill="1" applyBorder="1" applyAlignment="1">
      <alignment horizontal="center" vertical="center" wrapText="1"/>
    </xf>
    <xf numFmtId="0" fontId="39" fillId="4" borderId="0" xfId="1" applyFont="1" applyFill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</cellXfs>
  <cellStyles count="8">
    <cellStyle name="Normal" xfId="0" builtinId="0"/>
    <cellStyle name="Normal 2 2" xfId="5" xr:uid="{6C0C1C68-FDB0-4149-B595-1E5D0064898D}"/>
    <cellStyle name="Normal 2 3" xfId="1" xr:uid="{B2312599-F0D1-4575-B378-560469D8E876}"/>
    <cellStyle name="Normal 2 4" xfId="6" xr:uid="{887CBFB9-A1BA-468F-BE6A-06BA51A4B38E}"/>
    <cellStyle name="Normal 3 2" xfId="7" xr:uid="{8BE7E2BA-0A8C-4146-82E9-306D23EA5E7C}"/>
    <cellStyle name="Normal_Directorio CEMs - agos - 2009 - UGTAI" xfId="2" xr:uid="{1B1D4B28-51D3-46B6-90F8-5FBA24480C1E}"/>
    <cellStyle name="Porcentaje 10" xfId="4" xr:uid="{6A114A58-47A1-4826-B34F-A32143B5D774}"/>
    <cellStyle name="Porcentaje 2 2" xfId="3" xr:uid="{3B9D0864-D006-4B9A-B18F-AA945354A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1534326639278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833512697769915"/>
          <c:h val="0.57910401900066832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F68E-4402-B3A8-BEEA9A5F3180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F68E-4402-B3A8-BEEA9A5F3180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8E-4402-B3A8-BEEA9A5F3180}"/>
                </c:ext>
              </c:extLst>
            </c:dLbl>
            <c:dLbl>
              <c:idx val="1"/>
              <c:layout>
                <c:manualLayout>
                  <c:x val="-0.17263394346349811"/>
                  <c:y val="0.28339318999455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E-4402-B3A8-BEEA9A5F3180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118202</c:v>
                </c:pt>
                <c:pt idx="1">
                  <c:v>21635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8E-4402-B3A8-BEEA9A5F3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9CDF-4AF7-9BA0-FA232135E1A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9CDF-4AF7-9BA0-FA232135E1A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9CDF-4AF7-9BA0-FA232135E1A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9CDF-4AF7-9BA0-FA232135E1AF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DF-4AF7-9BA0-FA232135E1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26914</c:v>
                </c:pt>
                <c:pt idx="1">
                  <c:v>25587</c:v>
                </c:pt>
                <c:pt idx="2">
                  <c:v>78722</c:v>
                </c:pt>
                <c:pt idx="3">
                  <c:v>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DF-4AF7-9BA0-FA232135E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154</c:v>
                </c:pt>
                <c:pt idx="1">
                  <c:v>77</c:v>
                </c:pt>
                <c:pt idx="2">
                  <c:v>222</c:v>
                </c:pt>
                <c:pt idx="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0-4DC3-9A97-3ACB0510FE40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13060</c:v>
                </c:pt>
                <c:pt idx="1">
                  <c:v>6580</c:v>
                </c:pt>
                <c:pt idx="2">
                  <c:v>34814</c:v>
                </c:pt>
                <c:pt idx="3">
                  <c:v>5131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0-4DC3-9A97-3ACB0510FE40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7751</c:v>
                </c:pt>
                <c:pt idx="1">
                  <c:v>6043</c:v>
                </c:pt>
                <c:pt idx="2">
                  <c:v>35908</c:v>
                </c:pt>
                <c:pt idx="3">
                  <c:v>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00-4DC3-9A97-3ACB0510FE40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5949</c:v>
                </c:pt>
                <c:pt idx="1">
                  <c:v>12887</c:v>
                </c:pt>
                <c:pt idx="2">
                  <c:v>7778</c:v>
                </c:pt>
                <c:pt idx="3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0-4DC3-9A97-3ACB0510F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Tumbes</c:v>
                </c:pt>
                <c:pt idx="1">
                  <c:v>Moquegua</c:v>
                </c:pt>
                <c:pt idx="2">
                  <c:v>Pasco</c:v>
                </c:pt>
                <c:pt idx="3">
                  <c:v>Madre De Dios</c:v>
                </c:pt>
                <c:pt idx="4">
                  <c:v>Apurimac</c:v>
                </c:pt>
                <c:pt idx="5">
                  <c:v>Huancavelica</c:v>
                </c:pt>
                <c:pt idx="6">
                  <c:v>Amazonas</c:v>
                </c:pt>
                <c:pt idx="7">
                  <c:v>Callao</c:v>
                </c:pt>
                <c:pt idx="8">
                  <c:v>Tacna</c:v>
                </c:pt>
                <c:pt idx="9">
                  <c:v>Lambayeque</c:v>
                </c:pt>
                <c:pt idx="10">
                  <c:v>Loreto</c:v>
                </c:pt>
                <c:pt idx="11">
                  <c:v>Cajamarca</c:v>
                </c:pt>
                <c:pt idx="12">
                  <c:v>Piura</c:v>
                </c:pt>
                <c:pt idx="13">
                  <c:v>Puno</c:v>
                </c:pt>
                <c:pt idx="14">
                  <c:v>Ucayali</c:v>
                </c:pt>
                <c:pt idx="15">
                  <c:v>Ayacucho</c:v>
                </c:pt>
                <c:pt idx="16">
                  <c:v>Ica</c:v>
                </c:pt>
                <c:pt idx="17">
                  <c:v>Ancash</c:v>
                </c:pt>
                <c:pt idx="18">
                  <c:v>Huanuco</c:v>
                </c:pt>
                <c:pt idx="19">
                  <c:v>San Martin</c:v>
                </c:pt>
                <c:pt idx="20">
                  <c:v>Junin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66</c:v>
                </c:pt>
                <c:pt idx="1">
                  <c:v>76</c:v>
                </c:pt>
                <c:pt idx="2">
                  <c:v>83</c:v>
                </c:pt>
                <c:pt idx="3">
                  <c:v>100</c:v>
                </c:pt>
                <c:pt idx="4">
                  <c:v>196</c:v>
                </c:pt>
                <c:pt idx="5">
                  <c:v>196</c:v>
                </c:pt>
                <c:pt idx="6">
                  <c:v>201</c:v>
                </c:pt>
                <c:pt idx="7">
                  <c:v>205</c:v>
                </c:pt>
                <c:pt idx="8">
                  <c:v>212</c:v>
                </c:pt>
                <c:pt idx="9">
                  <c:v>250</c:v>
                </c:pt>
                <c:pt idx="10">
                  <c:v>269</c:v>
                </c:pt>
                <c:pt idx="11">
                  <c:v>285</c:v>
                </c:pt>
                <c:pt idx="12">
                  <c:v>305</c:v>
                </c:pt>
                <c:pt idx="13">
                  <c:v>323</c:v>
                </c:pt>
                <c:pt idx="14">
                  <c:v>340</c:v>
                </c:pt>
                <c:pt idx="15">
                  <c:v>365</c:v>
                </c:pt>
                <c:pt idx="16">
                  <c:v>365</c:v>
                </c:pt>
                <c:pt idx="17">
                  <c:v>407</c:v>
                </c:pt>
                <c:pt idx="18">
                  <c:v>451</c:v>
                </c:pt>
                <c:pt idx="19">
                  <c:v>513</c:v>
                </c:pt>
                <c:pt idx="20">
                  <c:v>572</c:v>
                </c:pt>
                <c:pt idx="21">
                  <c:v>577</c:v>
                </c:pt>
                <c:pt idx="22">
                  <c:v>709</c:v>
                </c:pt>
                <c:pt idx="23">
                  <c:v>869</c:v>
                </c:pt>
                <c:pt idx="24">
                  <c:v>2870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1-42E5-8530-A1E35EC7F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736F-4D14-B3AE-CECDC0D8797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736F-4D14-B3AE-CECDC0D8797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736F-4D14-B3AE-CECDC0D8797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736F-4D14-B3AE-CECDC0D8797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736F-4D14-B3AE-CECDC0D879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98717</c:v>
                </c:pt>
                <c:pt idx="1">
                  <c:v>16803</c:v>
                </c:pt>
                <c:pt idx="2">
                  <c:v>15425</c:v>
                </c:pt>
                <c:pt idx="3">
                  <c:v>8577</c:v>
                </c:pt>
                <c:pt idx="4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6F-4D14-B3AE-CECDC0D87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2020 - 2024*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Cajamarca</c:v>
                </c:pt>
                <c:pt idx="11">
                  <c:v>Callao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5481</c:v>
                </c:pt>
                <c:pt idx="1">
                  <c:v>6649</c:v>
                </c:pt>
                <c:pt idx="2">
                  <c:v>6980</c:v>
                </c:pt>
                <c:pt idx="3">
                  <c:v>8408</c:v>
                </c:pt>
                <c:pt idx="4">
                  <c:v>9502</c:v>
                </c:pt>
                <c:pt idx="5">
                  <c:v>10760</c:v>
                </c:pt>
                <c:pt idx="6">
                  <c:v>11182</c:v>
                </c:pt>
                <c:pt idx="7">
                  <c:v>12612</c:v>
                </c:pt>
                <c:pt idx="8">
                  <c:v>13210</c:v>
                </c:pt>
                <c:pt idx="9">
                  <c:v>15395</c:v>
                </c:pt>
                <c:pt idx="10">
                  <c:v>16601</c:v>
                </c:pt>
                <c:pt idx="11">
                  <c:v>16756</c:v>
                </c:pt>
                <c:pt idx="12">
                  <c:v>18399</c:v>
                </c:pt>
                <c:pt idx="13">
                  <c:v>22431</c:v>
                </c:pt>
                <c:pt idx="14">
                  <c:v>22624</c:v>
                </c:pt>
                <c:pt idx="15">
                  <c:v>22773</c:v>
                </c:pt>
                <c:pt idx="16">
                  <c:v>26688</c:v>
                </c:pt>
                <c:pt idx="17">
                  <c:v>29867</c:v>
                </c:pt>
                <c:pt idx="18">
                  <c:v>32492</c:v>
                </c:pt>
                <c:pt idx="19">
                  <c:v>33948</c:v>
                </c:pt>
                <c:pt idx="20">
                  <c:v>35595</c:v>
                </c:pt>
                <c:pt idx="21">
                  <c:v>37182</c:v>
                </c:pt>
                <c:pt idx="22">
                  <c:v>49553</c:v>
                </c:pt>
                <c:pt idx="23">
                  <c:v>72075</c:v>
                </c:pt>
                <c:pt idx="24">
                  <c:v>201481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0-482C-9ADA-56A02D23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image" Target="../media/image4.emf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73A6547-5664-4797-A231-600B4946BC09}"/>
            </a:ext>
          </a:extLst>
        </xdr:cNvPr>
        <xdr:cNvGrpSpPr/>
      </xdr:nvGrpSpPr>
      <xdr:grpSpPr>
        <a:xfrm>
          <a:off x="4871268" y="3298538"/>
          <a:ext cx="4765790" cy="5072255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674A4152-A544-042E-2FB3-1597721B1660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112C7DBF-1956-FA16-0AEF-44C00B9FA52E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79703" y="4669288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A045B1D-7AB2-0924-62E5-2DF40D54FD25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7F1704C-325F-4783-9CB2-0981F447982D}"/>
            </a:ext>
          </a:extLst>
        </xdr:cNvPr>
        <xdr:cNvSpPr/>
      </xdr:nvSpPr>
      <xdr:spPr>
        <a:xfrm>
          <a:off x="13103038" y="29620253"/>
          <a:ext cx="2741840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66FEEE3-28F1-4AC3-93C4-444111BF4591}"/>
            </a:ext>
          </a:extLst>
        </xdr:cNvPr>
        <xdr:cNvSpPr txBox="1"/>
      </xdr:nvSpPr>
      <xdr:spPr>
        <a:xfrm>
          <a:off x="47626" y="18315555"/>
          <a:ext cx="15788368" cy="67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oneCellAnchor>
    <xdr:from>
      <xdr:col>1</xdr:col>
      <xdr:colOff>0</xdr:colOff>
      <xdr:row>0</xdr:row>
      <xdr:rowOff>76199</xdr:rowOff>
    </xdr:from>
    <xdr:ext cx="4835407" cy="685801"/>
    <xdr:pic>
      <xdr:nvPicPr>
        <xdr:cNvPr id="8" name="Imagen 7">
          <a:extLst>
            <a:ext uri="{FF2B5EF4-FFF2-40B4-BE49-F238E27FC236}">
              <a16:creationId xmlns:a16="http://schemas.microsoft.com/office/drawing/2014/main" id="{97F520B9-3453-477A-BF5A-CDB232284E2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199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347EE64-FB4A-418C-A317-3DCA237B8AC4}"/>
            </a:ext>
          </a:extLst>
        </xdr:cNvPr>
        <xdr:cNvSpPr/>
      </xdr:nvSpPr>
      <xdr:spPr>
        <a:xfrm>
          <a:off x="1415774" y="2812579"/>
          <a:ext cx="14420899" cy="36433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6A52740-C424-4315-8704-138068A3A36F}"/>
            </a:ext>
          </a:extLst>
        </xdr:cNvPr>
        <xdr:cNvSpPr/>
      </xdr:nvSpPr>
      <xdr:spPr>
        <a:xfrm>
          <a:off x="104775" y="2812579"/>
          <a:ext cx="1386441" cy="36332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7FFE2300-2F23-4B0E-AED3-CB1FCE3CD392}"/>
            </a:ext>
          </a:extLst>
        </xdr:cNvPr>
        <xdr:cNvSpPr/>
      </xdr:nvSpPr>
      <xdr:spPr>
        <a:xfrm>
          <a:off x="6280476" y="166686"/>
          <a:ext cx="7873937" cy="563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182497</xdr:colOff>
      <xdr:row>31</xdr:row>
      <xdr:rowOff>169849</xdr:rowOff>
    </xdr:from>
    <xdr:to>
      <xdr:col>17</xdr:col>
      <xdr:colOff>794818</xdr:colOff>
      <xdr:row>50</xdr:row>
      <xdr:rowOff>165686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04AD5395-A5DA-4C87-B430-DC280B15B2DD}"/>
            </a:ext>
          </a:extLst>
        </xdr:cNvPr>
        <xdr:cNvGrpSpPr/>
      </xdr:nvGrpSpPr>
      <xdr:grpSpPr>
        <a:xfrm>
          <a:off x="9673879" y="8507025"/>
          <a:ext cx="6024763" cy="4971249"/>
          <a:chOff x="10390188" y="6335073"/>
          <a:chExt cx="4798220" cy="3983678"/>
        </a:xfrm>
      </xdr:grpSpPr>
      <xdr:graphicFrame macro="">
        <xdr:nvGraphicFramePr>
          <xdr:cNvPr id="13" name="Chart 5">
            <a:extLst>
              <a:ext uri="{FF2B5EF4-FFF2-40B4-BE49-F238E27FC236}">
                <a16:creationId xmlns:a16="http://schemas.microsoft.com/office/drawing/2014/main" id="{8B1AB7F0-7A21-5620-B604-4EE1F2227C9C}"/>
              </a:ext>
            </a:extLst>
          </xdr:cNvPr>
          <xdr:cNvGraphicFramePr>
            <a:graphicFrameLocks/>
          </xdr:cNvGraphicFramePr>
        </xdr:nvGraphicFramePr>
        <xdr:xfrm>
          <a:off x="10390188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D0071B80-064F-7B01-294F-D79EA059F8B9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AC39785A-B635-47CC-8295-AD157FDB6E56}"/>
            </a:ext>
          </a:extLst>
        </xdr:cNvPr>
        <xdr:cNvSpPr txBox="1"/>
      </xdr:nvSpPr>
      <xdr:spPr>
        <a:xfrm>
          <a:off x="116683" y="1916568"/>
          <a:ext cx="15719312" cy="6123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F644F065-5822-4B7F-848F-F54FD2411CA7}"/>
            </a:ext>
          </a:extLst>
        </xdr:cNvPr>
        <xdr:cNvSpPr/>
      </xdr:nvSpPr>
      <xdr:spPr>
        <a:xfrm>
          <a:off x="952500" y="3402806"/>
          <a:ext cx="3095625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86D58837-DF66-43BF-A738-BE37731DA107}"/>
            </a:ext>
          </a:extLst>
        </xdr:cNvPr>
        <xdr:cNvSpPr/>
      </xdr:nvSpPr>
      <xdr:spPr>
        <a:xfrm>
          <a:off x="122093" y="3390900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482D0238-9D1C-4A8E-87DC-4C8A2632C1F2}"/>
            </a:ext>
          </a:extLst>
        </xdr:cNvPr>
        <xdr:cNvSpPr/>
      </xdr:nvSpPr>
      <xdr:spPr>
        <a:xfrm>
          <a:off x="1043358" y="8666389"/>
          <a:ext cx="8443542" cy="3088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599FCE64-5944-4E61-9424-73F036CDA689}"/>
            </a:ext>
          </a:extLst>
        </xdr:cNvPr>
        <xdr:cNvSpPr/>
      </xdr:nvSpPr>
      <xdr:spPr>
        <a:xfrm>
          <a:off x="104776" y="8682686"/>
          <a:ext cx="1088572" cy="2925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3BC0D8FE-2EA1-45C4-B171-1090D9F9EED4}"/>
            </a:ext>
          </a:extLst>
        </xdr:cNvPr>
        <xdr:cNvSpPr/>
      </xdr:nvSpPr>
      <xdr:spPr>
        <a:xfrm>
          <a:off x="11451431" y="3370489"/>
          <a:ext cx="4408656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55B4007E-B43A-4D28-9D7B-4915C32A392F}"/>
            </a:ext>
          </a:extLst>
        </xdr:cNvPr>
        <xdr:cNvSpPr/>
      </xdr:nvSpPr>
      <xdr:spPr>
        <a:xfrm>
          <a:off x="10528313" y="3369627"/>
          <a:ext cx="1018368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C6FEAF2E-E03C-4799-9B05-06B1A685BA2F}"/>
            </a:ext>
          </a:extLst>
        </xdr:cNvPr>
        <xdr:cNvSpPr/>
      </xdr:nvSpPr>
      <xdr:spPr>
        <a:xfrm>
          <a:off x="935181" y="13432602"/>
          <a:ext cx="5941869" cy="2424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A8E73BB2-24F8-45BF-AB02-95DFE861FD1F}"/>
            </a:ext>
          </a:extLst>
        </xdr:cNvPr>
        <xdr:cNvSpPr/>
      </xdr:nvSpPr>
      <xdr:spPr>
        <a:xfrm>
          <a:off x="104775" y="13432600"/>
          <a:ext cx="974148" cy="2424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F4821631-FCB6-48C5-8CF2-ECF1CF77B773}"/>
            </a:ext>
          </a:extLst>
        </xdr:cNvPr>
        <xdr:cNvSpPr/>
      </xdr:nvSpPr>
      <xdr:spPr>
        <a:xfrm>
          <a:off x="920757" y="19711409"/>
          <a:ext cx="14905030" cy="27204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7ED8E274-7EB2-4C48-8DDF-C8CBD73AE935}"/>
            </a:ext>
          </a:extLst>
        </xdr:cNvPr>
        <xdr:cNvSpPr/>
      </xdr:nvSpPr>
      <xdr:spPr>
        <a:xfrm>
          <a:off x="90513" y="19711406"/>
          <a:ext cx="979591" cy="2615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370B3EEF-E3D1-4285-8EBA-99CD5FC32CB9}"/>
            </a:ext>
          </a:extLst>
        </xdr:cNvPr>
        <xdr:cNvSpPr txBox="1"/>
      </xdr:nvSpPr>
      <xdr:spPr>
        <a:xfrm>
          <a:off x="116680" y="24586405"/>
          <a:ext cx="15719313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788A7C9B-7D9D-4C40-AFE3-F17727DBF112}"/>
            </a:ext>
          </a:extLst>
        </xdr:cNvPr>
        <xdr:cNvSpPr/>
      </xdr:nvSpPr>
      <xdr:spPr>
        <a:xfrm>
          <a:off x="1429382" y="26192188"/>
          <a:ext cx="14420899" cy="3314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5193DC51-C541-4543-8230-51624508D95D}"/>
            </a:ext>
          </a:extLst>
        </xdr:cNvPr>
        <xdr:cNvSpPr/>
      </xdr:nvSpPr>
      <xdr:spPr>
        <a:xfrm>
          <a:off x="83344" y="26176381"/>
          <a:ext cx="1384060" cy="3483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9" name="Gráfico 5">
          <a:extLst>
            <a:ext uri="{FF2B5EF4-FFF2-40B4-BE49-F238E27FC236}">
              <a16:creationId xmlns:a16="http://schemas.microsoft.com/office/drawing/2014/main" id="{2291ABE0-25FC-4CD3-9E34-A3794A1C7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536DCBFF-C1DA-49B6-807A-752EFF95BAE8}"/>
            </a:ext>
          </a:extLst>
        </xdr:cNvPr>
        <xdr:cNvSpPr/>
      </xdr:nvSpPr>
      <xdr:spPr>
        <a:xfrm>
          <a:off x="915512" y="26631900"/>
          <a:ext cx="8580913" cy="2565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A234FE5F-674F-429B-B910-A4C3E7CFF6A1}"/>
            </a:ext>
          </a:extLst>
        </xdr:cNvPr>
        <xdr:cNvSpPr/>
      </xdr:nvSpPr>
      <xdr:spPr>
        <a:xfrm>
          <a:off x="100228" y="26631898"/>
          <a:ext cx="970932" cy="2565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F7C548F8-118F-46AD-B031-CA7E09DBAFBD}"/>
            </a:ext>
          </a:extLst>
        </xdr:cNvPr>
        <xdr:cNvSpPr/>
      </xdr:nvSpPr>
      <xdr:spPr>
        <a:xfrm>
          <a:off x="989239" y="29746372"/>
          <a:ext cx="9556616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3" name="Rectángulo 51">
          <a:extLst>
            <a:ext uri="{FF2B5EF4-FFF2-40B4-BE49-F238E27FC236}">
              <a16:creationId xmlns:a16="http://schemas.microsoft.com/office/drawing/2014/main" id="{F1ABAE54-3944-48F9-9E14-01E9B993F030}"/>
            </a:ext>
          </a:extLst>
        </xdr:cNvPr>
        <xdr:cNvSpPr/>
      </xdr:nvSpPr>
      <xdr:spPr>
        <a:xfrm>
          <a:off x="125061" y="29746372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C00A4B8E-0A34-4315-81EA-AF48CE2E530D}"/>
            </a:ext>
          </a:extLst>
        </xdr:cNvPr>
        <xdr:cNvSpPr/>
      </xdr:nvSpPr>
      <xdr:spPr>
        <a:xfrm>
          <a:off x="1419176" y="38093179"/>
          <a:ext cx="14420899" cy="36433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B52BA67C-9005-41FE-B2AE-E880B7953930}"/>
            </a:ext>
          </a:extLst>
        </xdr:cNvPr>
        <xdr:cNvSpPr/>
      </xdr:nvSpPr>
      <xdr:spPr>
        <a:xfrm>
          <a:off x="104775" y="38093179"/>
          <a:ext cx="1386441" cy="36332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F53CA213-A7AE-43E6-A533-478B9B78851B}"/>
            </a:ext>
          </a:extLst>
        </xdr:cNvPr>
        <xdr:cNvSpPr txBox="1"/>
      </xdr:nvSpPr>
      <xdr:spPr>
        <a:xfrm>
          <a:off x="89647" y="33128931"/>
          <a:ext cx="10456208" cy="4685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A523D319-23CB-4BCE-ABD5-E976E3FA9595}"/>
            </a:ext>
          </a:extLst>
        </xdr:cNvPr>
        <xdr:cNvSpPr/>
      </xdr:nvSpPr>
      <xdr:spPr>
        <a:xfrm>
          <a:off x="967628" y="46171043"/>
          <a:ext cx="7576298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8" name="Rectángulo 51">
          <a:extLst>
            <a:ext uri="{FF2B5EF4-FFF2-40B4-BE49-F238E27FC236}">
              <a16:creationId xmlns:a16="http://schemas.microsoft.com/office/drawing/2014/main" id="{8D76719D-52A4-406E-855D-A401B5C7B418}"/>
            </a:ext>
          </a:extLst>
        </xdr:cNvPr>
        <xdr:cNvSpPr/>
      </xdr:nvSpPr>
      <xdr:spPr>
        <a:xfrm>
          <a:off x="89647" y="46171042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F44D54F9-AF29-40C0-A931-68FAE29DFC2D}"/>
            </a:ext>
          </a:extLst>
        </xdr:cNvPr>
        <xdr:cNvSpPr txBox="1"/>
      </xdr:nvSpPr>
      <xdr:spPr>
        <a:xfrm>
          <a:off x="116682" y="53785294"/>
          <a:ext cx="8439149" cy="6072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2B8FB225-83B0-45BF-87BB-819302F8DC34}"/>
            </a:ext>
          </a:extLst>
        </xdr:cNvPr>
        <xdr:cNvSpPr/>
      </xdr:nvSpPr>
      <xdr:spPr>
        <a:xfrm>
          <a:off x="1419176" y="69324311"/>
          <a:ext cx="14420899" cy="35206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C01A3A2-7923-4787-9E03-D88225990AC4}"/>
            </a:ext>
          </a:extLst>
        </xdr:cNvPr>
        <xdr:cNvSpPr/>
      </xdr:nvSpPr>
      <xdr:spPr>
        <a:xfrm>
          <a:off x="104775" y="69324311"/>
          <a:ext cx="1386441" cy="352067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FE7B73BC-B6E4-4B45-B8AB-2C902CFB4D76}"/>
            </a:ext>
          </a:extLst>
        </xdr:cNvPr>
        <xdr:cNvSpPr/>
      </xdr:nvSpPr>
      <xdr:spPr>
        <a:xfrm>
          <a:off x="1081089" y="70031313"/>
          <a:ext cx="3807617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3" name="Rectángulo 51">
          <a:extLst>
            <a:ext uri="{FF2B5EF4-FFF2-40B4-BE49-F238E27FC236}">
              <a16:creationId xmlns:a16="http://schemas.microsoft.com/office/drawing/2014/main" id="{9F91AD62-4C48-4C37-98E2-9A03D339BEB2}"/>
            </a:ext>
          </a:extLst>
        </xdr:cNvPr>
        <xdr:cNvSpPr/>
      </xdr:nvSpPr>
      <xdr:spPr>
        <a:xfrm>
          <a:off x="116681" y="70031312"/>
          <a:ext cx="1140619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3B58642-17A6-4E8F-9AF9-806A8F5F4801}"/>
            </a:ext>
          </a:extLst>
        </xdr:cNvPr>
        <xdr:cNvSpPr/>
      </xdr:nvSpPr>
      <xdr:spPr>
        <a:xfrm>
          <a:off x="9510712" y="70023149"/>
          <a:ext cx="3664744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A4D86926-3391-4F94-A16B-D1FF1938762D}"/>
            </a:ext>
          </a:extLst>
        </xdr:cNvPr>
        <xdr:cNvSpPr/>
      </xdr:nvSpPr>
      <xdr:spPr>
        <a:xfrm>
          <a:off x="8532018" y="70027913"/>
          <a:ext cx="110873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4418A95D-EDA2-4AA0-A7A7-B81AD4CB5523}"/>
            </a:ext>
          </a:extLst>
        </xdr:cNvPr>
        <xdr:cNvSpPr/>
      </xdr:nvSpPr>
      <xdr:spPr>
        <a:xfrm>
          <a:off x="1416908" y="73209150"/>
          <a:ext cx="14420899" cy="3566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1C0684B4-3FEE-47A3-89CC-210DACAAF3A2}"/>
            </a:ext>
          </a:extLst>
        </xdr:cNvPr>
        <xdr:cNvSpPr/>
      </xdr:nvSpPr>
      <xdr:spPr>
        <a:xfrm>
          <a:off x="104775" y="73209150"/>
          <a:ext cx="1386441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6F94FBAE-1F60-4FD6-A4F1-FC4D29F9925E}"/>
            </a:ext>
          </a:extLst>
        </xdr:cNvPr>
        <xdr:cNvSpPr/>
      </xdr:nvSpPr>
      <xdr:spPr>
        <a:xfrm>
          <a:off x="1216818" y="73757052"/>
          <a:ext cx="10127457" cy="2521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6F594FF1-5ABE-4615-9E59-35CEA4454E08}"/>
            </a:ext>
          </a:extLst>
        </xdr:cNvPr>
        <xdr:cNvSpPr/>
      </xdr:nvSpPr>
      <xdr:spPr>
        <a:xfrm>
          <a:off x="103043" y="73757053"/>
          <a:ext cx="1248706" cy="2426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323A41BD-CE5C-45DD-9B3A-8CA777ED352C}"/>
            </a:ext>
          </a:extLst>
        </xdr:cNvPr>
        <xdr:cNvSpPr/>
      </xdr:nvSpPr>
      <xdr:spPr>
        <a:xfrm>
          <a:off x="1131094" y="77838300"/>
          <a:ext cx="3757612" cy="4476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2024 en relación al año 2023 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33883826-7567-432D-B332-743C6BF182DD}"/>
            </a:ext>
          </a:extLst>
        </xdr:cNvPr>
        <xdr:cNvSpPr/>
      </xdr:nvSpPr>
      <xdr:spPr>
        <a:xfrm>
          <a:off x="118382" y="77838300"/>
          <a:ext cx="1164431" cy="2435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599724</xdr:colOff>
      <xdr:row>308</xdr:row>
      <xdr:rowOff>80268</xdr:rowOff>
    </xdr:from>
    <xdr:to>
      <xdr:col>14</xdr:col>
      <xdr:colOff>316877</xdr:colOff>
      <xdr:row>312</xdr:row>
      <xdr:rowOff>156885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B0EE8602-8EC1-4F70-A476-FD2332790D58}"/>
            </a:ext>
          </a:extLst>
        </xdr:cNvPr>
        <xdr:cNvSpPr txBox="1"/>
      </xdr:nvSpPr>
      <xdr:spPr>
        <a:xfrm>
          <a:off x="7476774" y="78975843"/>
          <a:ext cx="5127353" cy="1067217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una reducción de 0,7 puntos porcentuales en el periodo de enero a octubre de 2024 frente a lo registrado en el mismo periodo del año anterior.</a:t>
          </a:r>
        </a:p>
      </xdr:txBody>
    </xdr:sp>
    <xdr:clientData/>
  </xdr:twoCellAnchor>
  <xdr:twoCellAnchor>
    <xdr:from>
      <xdr:col>6</xdr:col>
      <xdr:colOff>516225</xdr:colOff>
      <xdr:row>309</xdr:row>
      <xdr:rowOff>110491</xdr:rowOff>
    </xdr:from>
    <xdr:to>
      <xdr:col>8</xdr:col>
      <xdr:colOff>151629</xdr:colOff>
      <xdr:row>311</xdr:row>
      <xdr:rowOff>99787</xdr:rowOff>
    </xdr:to>
    <xdr:sp macro="" textlink="">
      <xdr:nvSpPr>
        <xdr:cNvPr id="53" name="Flecha a la derecha con bandas 9">
          <a:extLst>
            <a:ext uri="{FF2B5EF4-FFF2-40B4-BE49-F238E27FC236}">
              <a16:creationId xmlns:a16="http://schemas.microsoft.com/office/drawing/2014/main" id="{BAFCDDB2-3A15-4947-B033-C13CEE89842B}"/>
            </a:ext>
          </a:extLst>
        </xdr:cNvPr>
        <xdr:cNvSpPr/>
      </xdr:nvSpPr>
      <xdr:spPr bwMode="auto">
        <a:xfrm>
          <a:off x="5393025" y="79253716"/>
          <a:ext cx="1635654" cy="48459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D8B92AC8-C1DA-49EC-B608-18CFFC8BA05D}"/>
            </a:ext>
          </a:extLst>
        </xdr:cNvPr>
        <xdr:cNvSpPr/>
      </xdr:nvSpPr>
      <xdr:spPr>
        <a:xfrm>
          <a:off x="967629" y="54676868"/>
          <a:ext cx="8531178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4BB9FA0D-8CFF-4D9F-94F9-3276543E1392}"/>
            </a:ext>
          </a:extLst>
        </xdr:cNvPr>
        <xdr:cNvSpPr/>
      </xdr:nvSpPr>
      <xdr:spPr>
        <a:xfrm>
          <a:off x="89647" y="54676867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1DD484CE-D259-4272-88C9-38C8F3C6E927}"/>
            </a:ext>
          </a:extLst>
        </xdr:cNvPr>
        <xdr:cNvSpPr txBox="1"/>
      </xdr:nvSpPr>
      <xdr:spPr>
        <a:xfrm>
          <a:off x="95251" y="76485751"/>
          <a:ext cx="11237118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403681</xdr:colOff>
      <xdr:row>210</xdr:row>
      <xdr:rowOff>182786</xdr:rowOff>
    </xdr:from>
    <xdr:to>
      <xdr:col>17</xdr:col>
      <xdr:colOff>939461</xdr:colOff>
      <xdr:row>237</xdr:row>
      <xdr:rowOff>98336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86E313AE-8190-48D9-8282-99A7F1C44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5B829068-FF71-48DC-976F-7D6ACDDF2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A513954C-92D4-4283-9B7E-6D1AD42AA1D8}"/>
            </a:ext>
          </a:extLst>
        </xdr:cNvPr>
        <xdr:cNvSpPr/>
      </xdr:nvSpPr>
      <xdr:spPr>
        <a:xfrm>
          <a:off x="967629" y="62087318"/>
          <a:ext cx="5909422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60" name="Rectángulo 51">
          <a:extLst>
            <a:ext uri="{FF2B5EF4-FFF2-40B4-BE49-F238E27FC236}">
              <a16:creationId xmlns:a16="http://schemas.microsoft.com/office/drawing/2014/main" id="{3FBA7189-BE88-4D46-8FAB-31F3E9FECC8E}"/>
            </a:ext>
          </a:extLst>
        </xdr:cNvPr>
        <xdr:cNvSpPr/>
      </xdr:nvSpPr>
      <xdr:spPr>
        <a:xfrm>
          <a:off x="89647" y="62087317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732263</xdr:colOff>
      <xdr:row>242</xdr:row>
      <xdr:rowOff>160278</xdr:rowOff>
    </xdr:from>
    <xdr:to>
      <xdr:col>15</xdr:col>
      <xdr:colOff>617070</xdr:colOff>
      <xdr:row>269</xdr:row>
      <xdr:rowOff>103387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F13372CC-A2B8-44AC-814B-DE433F966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D0530C29-9AEF-4BDF-B598-F8C3004AF31B}"/>
            </a:ext>
          </a:extLst>
        </xdr:cNvPr>
        <xdr:cNvSpPr/>
      </xdr:nvSpPr>
      <xdr:spPr>
        <a:xfrm>
          <a:off x="12285124" y="29631753"/>
          <a:ext cx="936754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92F6CFA3-9768-41FB-8AE5-FE4BA8011B0D}"/>
            </a:ext>
          </a:extLst>
        </xdr:cNvPr>
        <xdr:cNvSpPr/>
      </xdr:nvSpPr>
      <xdr:spPr>
        <a:xfrm>
          <a:off x="967628" y="38770118"/>
          <a:ext cx="7576298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4" name="Rectángulo 51">
          <a:extLst>
            <a:ext uri="{FF2B5EF4-FFF2-40B4-BE49-F238E27FC236}">
              <a16:creationId xmlns:a16="http://schemas.microsoft.com/office/drawing/2014/main" id="{20FC7AA0-76BE-4D90-A6EA-036CF6F893E3}"/>
            </a:ext>
          </a:extLst>
        </xdr:cNvPr>
        <xdr:cNvSpPr/>
      </xdr:nvSpPr>
      <xdr:spPr>
        <a:xfrm>
          <a:off x="89647" y="38770117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B1135990-6EA3-4226-BD81-BD823D6BDA83}"/>
            </a:ext>
          </a:extLst>
        </xdr:cNvPr>
        <xdr:cNvSpPr/>
      </xdr:nvSpPr>
      <xdr:spPr>
        <a:xfrm>
          <a:off x="922004" y="34188945"/>
          <a:ext cx="8518392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9D68AEFD-7B8C-4612-ABB2-66C4C5619397}"/>
            </a:ext>
          </a:extLst>
        </xdr:cNvPr>
        <xdr:cNvSpPr/>
      </xdr:nvSpPr>
      <xdr:spPr>
        <a:xfrm>
          <a:off x="113855" y="34188944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725EAF99-5460-4034-97B3-93433D390EFC}"/>
            </a:ext>
          </a:extLst>
        </xdr:cNvPr>
        <xdr:cNvSpPr txBox="1"/>
      </xdr:nvSpPr>
      <xdr:spPr>
        <a:xfrm>
          <a:off x="104777" y="37440956"/>
          <a:ext cx="15746504" cy="4943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99834245-E77A-4235-9F2B-948F8FC5B7B5}"/>
            </a:ext>
          </a:extLst>
        </xdr:cNvPr>
        <xdr:cNvSpPr/>
      </xdr:nvSpPr>
      <xdr:spPr>
        <a:xfrm>
          <a:off x="114321" y="82162111"/>
          <a:ext cx="15726293" cy="35606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C35D4D41-F737-434E-BD43-6E57593E4E8F}"/>
            </a:ext>
          </a:extLst>
        </xdr:cNvPr>
        <xdr:cNvSpPr/>
      </xdr:nvSpPr>
      <xdr:spPr>
        <a:xfrm>
          <a:off x="104775" y="82591275"/>
          <a:ext cx="1386441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70" name="Rectángulo 69">
          <a:extLst>
            <a:ext uri="{FF2B5EF4-FFF2-40B4-BE49-F238E27FC236}">
              <a16:creationId xmlns:a16="http://schemas.microsoft.com/office/drawing/2014/main" id="{B9CC20C5-0B3B-4CDF-B657-C84EF5BC3905}"/>
            </a:ext>
          </a:extLst>
        </xdr:cNvPr>
        <xdr:cNvSpPr/>
      </xdr:nvSpPr>
      <xdr:spPr>
        <a:xfrm>
          <a:off x="1223284" y="83181665"/>
          <a:ext cx="4606017" cy="5301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1" name="Rectángulo 51">
          <a:extLst>
            <a:ext uri="{FF2B5EF4-FFF2-40B4-BE49-F238E27FC236}">
              <a16:creationId xmlns:a16="http://schemas.microsoft.com/office/drawing/2014/main" id="{54514E26-C127-493B-A418-203B5F02B8DD}"/>
            </a:ext>
          </a:extLst>
        </xdr:cNvPr>
        <xdr:cNvSpPr/>
      </xdr:nvSpPr>
      <xdr:spPr>
        <a:xfrm>
          <a:off x="109686" y="83175901"/>
          <a:ext cx="1247052" cy="35010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2" name="Rectángulo 71">
          <a:extLst>
            <a:ext uri="{FF2B5EF4-FFF2-40B4-BE49-F238E27FC236}">
              <a16:creationId xmlns:a16="http://schemas.microsoft.com/office/drawing/2014/main" id="{7ABF01F5-045C-4930-9DB8-0B2E76B67A28}"/>
            </a:ext>
          </a:extLst>
        </xdr:cNvPr>
        <xdr:cNvSpPr/>
      </xdr:nvSpPr>
      <xdr:spPr>
        <a:xfrm>
          <a:off x="7779123" y="83204461"/>
          <a:ext cx="4505485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2024 en relación al año 2023 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3" name="Rectángulo 51">
          <a:extLst>
            <a:ext uri="{FF2B5EF4-FFF2-40B4-BE49-F238E27FC236}">
              <a16:creationId xmlns:a16="http://schemas.microsoft.com/office/drawing/2014/main" id="{228A637A-449E-417B-8AE9-3FED10324EF1}"/>
            </a:ext>
          </a:extLst>
        </xdr:cNvPr>
        <xdr:cNvSpPr/>
      </xdr:nvSpPr>
      <xdr:spPr>
        <a:xfrm>
          <a:off x="6879452" y="83200875"/>
          <a:ext cx="1056553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331</xdr:row>
      <xdr:rowOff>64802</xdr:rowOff>
    </xdr:from>
    <xdr:to>
      <xdr:col>15</xdr:col>
      <xdr:colOff>560295</xdr:colOff>
      <xdr:row>333</xdr:row>
      <xdr:rowOff>33618</xdr:rowOff>
    </xdr:to>
    <xdr:sp macro="" textlink="">
      <xdr:nvSpPr>
        <xdr:cNvPr id="74" name="Flecha a la derecha con bandas 9">
          <a:extLst>
            <a:ext uri="{FF2B5EF4-FFF2-40B4-BE49-F238E27FC236}">
              <a16:creationId xmlns:a16="http://schemas.microsoft.com/office/drawing/2014/main" id="{0201F3DB-6BD0-4B91-9130-AD851124F12A}"/>
            </a:ext>
          </a:extLst>
        </xdr:cNvPr>
        <xdr:cNvSpPr/>
      </xdr:nvSpPr>
      <xdr:spPr bwMode="auto">
        <a:xfrm>
          <a:off x="12342216" y="84542027"/>
          <a:ext cx="1381629" cy="63556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329</xdr:row>
      <xdr:rowOff>259053</xdr:rowOff>
    </xdr:from>
    <xdr:to>
      <xdr:col>17</xdr:col>
      <xdr:colOff>941295</xdr:colOff>
      <xdr:row>334</xdr:row>
      <xdr:rowOff>246534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738F1CA3-FD7B-4239-8897-0F3FC86A5D26}"/>
            </a:ext>
          </a:extLst>
        </xdr:cNvPr>
        <xdr:cNvSpPr txBox="1"/>
      </xdr:nvSpPr>
      <xdr:spPr>
        <a:xfrm>
          <a:off x="13851933" y="84021903"/>
          <a:ext cx="1986462" cy="170198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una</a:t>
          </a:r>
          <a:r>
            <a:rPr lang="es-PE" sz="1100" b="0" i="1" baseline="0"/>
            <a:t> </a:t>
          </a:r>
          <a:r>
            <a:rPr lang="es-PE" sz="1100" b="0" i="1"/>
            <a:t>reducción de 6,1 puntos porcentuales en el periodo de enero a  octubre de 2024 frente a lo registrado en el mismo periodo del año anterior.</a:t>
          </a:r>
        </a:p>
      </xdr:txBody>
    </xdr:sp>
    <xdr:clientData/>
  </xdr:twoCellAnchor>
  <xdr:twoCellAnchor editAs="oneCell">
    <xdr:from>
      <xdr:col>11</xdr:col>
      <xdr:colOff>997323</xdr:colOff>
      <xdr:row>175</xdr:row>
      <xdr:rowOff>112058</xdr:rowOff>
    </xdr:from>
    <xdr:to>
      <xdr:col>17</xdr:col>
      <xdr:colOff>179294</xdr:colOff>
      <xdr:row>206</xdr:row>
      <xdr:rowOff>91016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9520418B-3514-4962-8E5A-0BB41C0E34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3" t="1603" r="12807" b="4655"/>
        <a:stretch/>
      </xdr:blipFill>
      <xdr:spPr bwMode="auto">
        <a:xfrm>
          <a:off x="10484223" y="46613108"/>
          <a:ext cx="4592171" cy="7560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rnandez\Downloads\Res&#250;menes%20Estad&#237;sticos%20-%20Octubre%202024%20(1).xlsx" TargetMode="External"/><Relationship Id="rId1" Type="http://schemas.openxmlformats.org/officeDocument/2006/relationships/externalLinkPath" Target="file:///C:\Users\chernandez\Downloads\Res&#250;menes%20Estad&#237;sticos%20-%20Octubre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os del CEM"/>
      <sheetName val="Feminicidio"/>
      <sheetName val="Tentativa"/>
      <sheetName val="Estadística 1"/>
      <sheetName val="Estadística 2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  <cell r="E17" t="str">
            <v>Hombre</v>
          </cell>
        </row>
        <row r="30">
          <cell r="D30">
            <v>118202</v>
          </cell>
          <cell r="E30">
            <v>21635</v>
          </cell>
        </row>
        <row r="32">
          <cell r="O32">
            <v>26914</v>
          </cell>
        </row>
        <row r="33">
          <cell r="O33">
            <v>25587</v>
          </cell>
        </row>
        <row r="34">
          <cell r="O34">
            <v>78722</v>
          </cell>
        </row>
        <row r="35">
          <cell r="O35">
            <v>8614</v>
          </cell>
        </row>
        <row r="53">
          <cell r="D53" t="str">
            <v>Nuevo</v>
          </cell>
          <cell r="E53" t="str">
            <v>Reingreso</v>
          </cell>
          <cell r="F53" t="str">
            <v>Reincidente</v>
          </cell>
          <cell r="G53" t="str">
            <v>Derivado</v>
          </cell>
          <cell r="H53" t="str">
            <v>Continuador</v>
          </cell>
        </row>
        <row r="66">
          <cell r="D66">
            <v>98717</v>
          </cell>
          <cell r="E66">
            <v>16803</v>
          </cell>
          <cell r="F66">
            <v>15425</v>
          </cell>
          <cell r="G66">
            <v>8577</v>
          </cell>
          <cell r="H66">
            <v>315</v>
          </cell>
        </row>
        <row r="104">
          <cell r="N104" t="str">
            <v>Niños y niñas</v>
          </cell>
          <cell r="O104" t="str">
            <v>Adolescentes</v>
          </cell>
          <cell r="P104" t="str">
            <v>Personas Adultas</v>
          </cell>
          <cell r="Q104" t="str">
            <v>Personas Adultas Mayores</v>
          </cell>
        </row>
        <row r="105">
          <cell r="M105" t="str">
            <v>Económica o patrimonial</v>
          </cell>
          <cell r="N105">
            <v>154</v>
          </cell>
          <cell r="O105">
            <v>77</v>
          </cell>
          <cell r="P105">
            <v>222</v>
          </cell>
          <cell r="Q105">
            <v>126</v>
          </cell>
        </row>
        <row r="106">
          <cell r="M106" t="str">
            <v>Psicológica</v>
          </cell>
          <cell r="N106">
            <v>13060</v>
          </cell>
          <cell r="O106">
            <v>6580</v>
          </cell>
          <cell r="P106">
            <v>34814</v>
          </cell>
          <cell r="Q106">
            <v>5131</v>
          </cell>
        </row>
        <row r="107">
          <cell r="M107" t="str">
            <v>Física</v>
          </cell>
          <cell r="N107">
            <v>7751</v>
          </cell>
          <cell r="O107">
            <v>6043</v>
          </cell>
          <cell r="P107">
            <v>35908</v>
          </cell>
          <cell r="Q107">
            <v>3160</v>
          </cell>
        </row>
        <row r="108">
          <cell r="M108" t="str">
            <v>Sexual</v>
          </cell>
          <cell r="N108">
            <v>5949</v>
          </cell>
          <cell r="O108">
            <v>12887</v>
          </cell>
          <cell r="P108">
            <v>7778</v>
          </cell>
          <cell r="Q108">
            <v>197</v>
          </cell>
        </row>
        <row r="213">
          <cell r="M213" t="str">
            <v>Tumbes</v>
          </cell>
          <cell r="N213">
            <v>66</v>
          </cell>
        </row>
        <row r="214">
          <cell r="M214" t="str">
            <v>Moquegua</v>
          </cell>
          <cell r="N214">
            <v>76</v>
          </cell>
        </row>
        <row r="215">
          <cell r="M215" t="str">
            <v>Pasco</v>
          </cell>
          <cell r="N215">
            <v>83</v>
          </cell>
        </row>
        <row r="216">
          <cell r="M216" t="str">
            <v>Madre De Dios</v>
          </cell>
          <cell r="N216">
            <v>100</v>
          </cell>
        </row>
        <row r="217">
          <cell r="M217" t="str">
            <v>Apurimac</v>
          </cell>
          <cell r="N217">
            <v>196</v>
          </cell>
        </row>
        <row r="218">
          <cell r="M218" t="str">
            <v>Huancavelica</v>
          </cell>
          <cell r="N218">
            <v>196</v>
          </cell>
        </row>
        <row r="219">
          <cell r="M219" t="str">
            <v>Amazonas</v>
          </cell>
          <cell r="N219">
            <v>201</v>
          </cell>
        </row>
        <row r="220">
          <cell r="M220" t="str">
            <v>Callao</v>
          </cell>
          <cell r="N220">
            <v>205</v>
          </cell>
        </row>
        <row r="221">
          <cell r="M221" t="str">
            <v>Tacna</v>
          </cell>
          <cell r="N221">
            <v>212</v>
          </cell>
        </row>
        <row r="222">
          <cell r="M222" t="str">
            <v>Lambayeque</v>
          </cell>
          <cell r="N222">
            <v>250</v>
          </cell>
        </row>
        <row r="223">
          <cell r="M223" t="str">
            <v>Loreto</v>
          </cell>
          <cell r="N223">
            <v>269</v>
          </cell>
        </row>
        <row r="224">
          <cell r="M224" t="str">
            <v>Cajamarca</v>
          </cell>
          <cell r="N224">
            <v>285</v>
          </cell>
        </row>
        <row r="225">
          <cell r="M225" t="str">
            <v>Piura</v>
          </cell>
          <cell r="N225">
            <v>305</v>
          </cell>
        </row>
        <row r="226">
          <cell r="M226" t="str">
            <v>Puno</v>
          </cell>
          <cell r="N226">
            <v>323</v>
          </cell>
        </row>
        <row r="227">
          <cell r="M227" t="str">
            <v>Ucayali</v>
          </cell>
          <cell r="N227">
            <v>340</v>
          </cell>
        </row>
        <row r="228">
          <cell r="M228" t="str">
            <v>Ayacucho</v>
          </cell>
          <cell r="N228">
            <v>365</v>
          </cell>
        </row>
        <row r="229">
          <cell r="M229" t="str">
            <v>Ica</v>
          </cell>
          <cell r="N229">
            <v>365</v>
          </cell>
        </row>
        <row r="230">
          <cell r="M230" t="str">
            <v>Ancash</v>
          </cell>
          <cell r="N230">
            <v>407</v>
          </cell>
        </row>
        <row r="231">
          <cell r="M231" t="str">
            <v>Huanuco</v>
          </cell>
          <cell r="N231">
            <v>451</v>
          </cell>
        </row>
        <row r="232">
          <cell r="M232" t="str">
            <v>San Martin</v>
          </cell>
          <cell r="N232">
            <v>513</v>
          </cell>
        </row>
        <row r="233">
          <cell r="M233" t="str">
            <v>Junin</v>
          </cell>
          <cell r="N233">
            <v>572</v>
          </cell>
        </row>
        <row r="234">
          <cell r="M234" t="str">
            <v>La Libertad</v>
          </cell>
          <cell r="N234">
            <v>577</v>
          </cell>
        </row>
        <row r="235">
          <cell r="M235" t="str">
            <v>Cusco</v>
          </cell>
          <cell r="N235">
            <v>709</v>
          </cell>
        </row>
        <row r="236">
          <cell r="M236" t="str">
            <v>Arequipa</v>
          </cell>
          <cell r="N236">
            <v>869</v>
          </cell>
        </row>
        <row r="237">
          <cell r="M237" t="str">
            <v>Lima</v>
          </cell>
          <cell r="N237">
            <v>2870</v>
          </cell>
        </row>
        <row r="244">
          <cell r="J244" t="str">
            <v>Madre De Dios</v>
          </cell>
          <cell r="K244">
            <v>5481</v>
          </cell>
        </row>
        <row r="245">
          <cell r="J245" t="str">
            <v>Pasco</v>
          </cell>
          <cell r="K245">
            <v>6649</v>
          </cell>
        </row>
        <row r="246">
          <cell r="J246" t="str">
            <v>Moquegua</v>
          </cell>
          <cell r="K246">
            <v>6980</v>
          </cell>
        </row>
        <row r="247">
          <cell r="J247" t="str">
            <v>Amazonas</v>
          </cell>
          <cell r="K247">
            <v>8408</v>
          </cell>
        </row>
        <row r="248">
          <cell r="J248" t="str">
            <v>Tumbes</v>
          </cell>
          <cell r="K248">
            <v>9502</v>
          </cell>
        </row>
        <row r="249">
          <cell r="J249" t="str">
            <v>Huancavelica</v>
          </cell>
          <cell r="K249">
            <v>10760</v>
          </cell>
        </row>
        <row r="250">
          <cell r="J250" t="str">
            <v>Ucayali</v>
          </cell>
          <cell r="K250">
            <v>11182</v>
          </cell>
        </row>
        <row r="251">
          <cell r="J251" t="str">
            <v>Tacna</v>
          </cell>
          <cell r="K251">
            <v>12612</v>
          </cell>
        </row>
        <row r="252">
          <cell r="J252" t="str">
            <v>Loreto</v>
          </cell>
          <cell r="K252">
            <v>13210</v>
          </cell>
        </row>
        <row r="253">
          <cell r="J253" t="str">
            <v>Apurimac</v>
          </cell>
          <cell r="K253">
            <v>15395</v>
          </cell>
        </row>
        <row r="254">
          <cell r="J254" t="str">
            <v>Cajamarca</v>
          </cell>
          <cell r="K254">
            <v>16601</v>
          </cell>
        </row>
        <row r="255">
          <cell r="J255" t="str">
            <v>Callao</v>
          </cell>
          <cell r="K255">
            <v>16756</v>
          </cell>
        </row>
        <row r="256">
          <cell r="J256" t="str">
            <v>Lambayeque</v>
          </cell>
          <cell r="K256">
            <v>18399</v>
          </cell>
        </row>
        <row r="257">
          <cell r="J257" t="str">
            <v>Puno</v>
          </cell>
          <cell r="K257">
            <v>22431</v>
          </cell>
        </row>
        <row r="258">
          <cell r="J258" t="str">
            <v>Ayacucho</v>
          </cell>
          <cell r="K258">
            <v>22624</v>
          </cell>
        </row>
        <row r="259">
          <cell r="J259" t="str">
            <v>Huanuco</v>
          </cell>
          <cell r="K259">
            <v>22773</v>
          </cell>
        </row>
        <row r="260">
          <cell r="J260" t="str">
            <v>Ica</v>
          </cell>
          <cell r="K260">
            <v>26688</v>
          </cell>
        </row>
        <row r="261">
          <cell r="J261" t="str">
            <v>San Martin</v>
          </cell>
          <cell r="K261">
            <v>29867</v>
          </cell>
        </row>
        <row r="262">
          <cell r="J262" t="str">
            <v>Junin</v>
          </cell>
          <cell r="K262">
            <v>32492</v>
          </cell>
        </row>
        <row r="263">
          <cell r="J263" t="str">
            <v>Piura</v>
          </cell>
          <cell r="K263">
            <v>33948</v>
          </cell>
        </row>
        <row r="264">
          <cell r="J264" t="str">
            <v>La Libertad</v>
          </cell>
          <cell r="K264">
            <v>35595</v>
          </cell>
        </row>
        <row r="265">
          <cell r="J265" t="str">
            <v>Ancash</v>
          </cell>
          <cell r="K265">
            <v>37182</v>
          </cell>
        </row>
        <row r="266">
          <cell r="J266" t="str">
            <v>Cusco</v>
          </cell>
          <cell r="K266">
            <v>49553</v>
          </cell>
        </row>
        <row r="267">
          <cell r="J267" t="str">
            <v>Arequipa</v>
          </cell>
          <cell r="K267">
            <v>72075</v>
          </cell>
        </row>
        <row r="268">
          <cell r="J268" t="str">
            <v>Lima</v>
          </cell>
          <cell r="K268">
            <v>201481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5A10-F885-4B64-BFE1-C2D7142485C1}">
  <sheetPr>
    <tabColor theme="1" tint="0.14999847407452621"/>
  </sheetPr>
  <dimension ref="B1:S351"/>
  <sheetViews>
    <sheetView showGridLines="0" tabSelected="1" view="pageBreakPreview" zoomScale="85" zoomScaleNormal="85" zoomScaleSheetLayoutView="85" workbookViewId="0">
      <selection activeCell="A350" sqref="A350"/>
    </sheetView>
  </sheetViews>
  <sheetFormatPr baseColWidth="10" defaultColWidth="11.42578125" defaultRowHeight="15" x14ac:dyDescent="0.25"/>
  <cols>
    <col min="1" max="1" width="1.5703125" style="2" customWidth="1"/>
    <col min="2" max="2" width="16.5703125" style="2" customWidth="1"/>
    <col min="3" max="3" width="14.140625" style="2" customWidth="1"/>
    <col min="4" max="4" width="14.85546875" style="2" customWidth="1"/>
    <col min="5" max="5" width="13.5703125" style="2" customWidth="1"/>
    <col min="6" max="6" width="12.42578125" style="2" customWidth="1"/>
    <col min="7" max="7" width="14.5703125" style="2" customWidth="1"/>
    <col min="8" max="8" width="15.42578125" style="2" customWidth="1"/>
    <col min="9" max="9" width="12.85546875" style="2" customWidth="1"/>
    <col min="10" max="10" width="12.140625" style="2" customWidth="1"/>
    <col min="11" max="11" width="14.140625" style="2" customWidth="1"/>
    <col min="12" max="12" width="15.7109375" style="2" customWidth="1"/>
    <col min="13" max="13" width="12.140625" style="2" customWidth="1"/>
    <col min="14" max="14" width="14.140625" style="2" customWidth="1"/>
    <col min="15" max="15" width="13.140625" style="2" customWidth="1"/>
    <col min="16" max="16" width="13.5703125" style="2" customWidth="1"/>
    <col min="17" max="17" width="12.42578125" style="2" customWidth="1"/>
    <col min="18" max="18" width="14.140625" style="2" customWidth="1"/>
    <col min="19" max="19" width="1.140625" style="2" customWidth="1"/>
    <col min="20" max="16384" width="11.42578125" style="2"/>
  </cols>
  <sheetData>
    <row r="1" spans="2:1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5.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3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ht="23.2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20.25" x14ac:dyDescent="0.25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.25" customHeight="1" x14ac:dyDescent="0.25">
      <c r="B9" s="12"/>
      <c r="C9" s="13"/>
      <c r="D9" s="13"/>
      <c r="E9" s="13"/>
      <c r="F9" s="13"/>
      <c r="G9" s="13"/>
      <c r="H9" s="13"/>
      <c r="I9" s="13"/>
      <c r="J9" s="7"/>
      <c r="K9" s="7"/>
      <c r="L9" s="13"/>
      <c r="M9" s="13"/>
      <c r="N9" s="13"/>
      <c r="O9" s="13"/>
      <c r="P9" s="13"/>
      <c r="Q9" s="13"/>
      <c r="R9" s="8"/>
    </row>
    <row r="10" spans="2:18" ht="7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5" customFormat="1" ht="56.25" customHeight="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8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14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7"/>
      <c r="Q14" s="17"/>
      <c r="R14" s="17"/>
    </row>
    <row r="15" spans="2:18" ht="18" customHeight="1" x14ac:dyDescent="0.25">
      <c r="B15" s="19"/>
      <c r="C15" s="19"/>
      <c r="D15" s="19"/>
      <c r="E15" s="19"/>
      <c r="F15" s="20"/>
      <c r="G15" s="20"/>
      <c r="M15" s="1"/>
      <c r="N15" s="1"/>
      <c r="O15" s="21"/>
      <c r="P15" s="21"/>
      <c r="Q15" s="21"/>
      <c r="R15" s="1"/>
    </row>
    <row r="16" spans="2:18" ht="22.5" customHeight="1" x14ac:dyDescent="0.25">
      <c r="B16" s="22"/>
      <c r="C16" s="1"/>
      <c r="D16" s="1"/>
      <c r="E16" s="1"/>
      <c r="F16" s="17"/>
      <c r="G16" s="17"/>
    </row>
    <row r="17" spans="2:19" ht="32.25" customHeight="1" x14ac:dyDescent="0.25">
      <c r="B17" s="23" t="s">
        <v>2</v>
      </c>
      <c r="C17" s="24" t="s">
        <v>3</v>
      </c>
      <c r="D17" s="25" t="s">
        <v>4</v>
      </c>
      <c r="E17" s="26" t="s">
        <v>5</v>
      </c>
      <c r="F17" s="27"/>
      <c r="G17" s="28"/>
      <c r="M17" s="29" t="s">
        <v>2</v>
      </c>
      <c r="N17" s="30" t="s">
        <v>3</v>
      </c>
      <c r="O17" s="31" t="s">
        <v>6</v>
      </c>
      <c r="P17" s="31" t="s">
        <v>7</v>
      </c>
      <c r="Q17" s="31" t="s">
        <v>8</v>
      </c>
      <c r="R17" s="32" t="s">
        <v>9</v>
      </c>
    </row>
    <row r="18" spans="2:19" ht="27" customHeight="1" x14ac:dyDescent="0.25">
      <c r="B18" s="33" t="s">
        <v>10</v>
      </c>
      <c r="C18" s="34">
        <f>SUM(D18:E18)</f>
        <v>13640</v>
      </c>
      <c r="D18" s="35">
        <v>11640</v>
      </c>
      <c r="E18" s="35">
        <v>2000</v>
      </c>
      <c r="F18" s="36"/>
      <c r="G18" s="37"/>
      <c r="M18" s="38" t="s">
        <v>10</v>
      </c>
      <c r="N18" s="34">
        <f>SUM(O18:R18)</f>
        <v>13640</v>
      </c>
      <c r="O18" s="35">
        <v>60</v>
      </c>
      <c r="P18" s="35">
        <v>5767</v>
      </c>
      <c r="Q18" s="35">
        <v>5387</v>
      </c>
      <c r="R18" s="35">
        <v>2426</v>
      </c>
    </row>
    <row r="19" spans="2:19" ht="27.75" customHeight="1" x14ac:dyDescent="0.25">
      <c r="B19" s="33" t="s">
        <v>11</v>
      </c>
      <c r="C19" s="34">
        <f>SUM(D19:E19)</f>
        <v>12911</v>
      </c>
      <c r="D19" s="35">
        <v>11070</v>
      </c>
      <c r="E19" s="35">
        <v>1841</v>
      </c>
      <c r="F19" s="36"/>
      <c r="G19" s="37"/>
      <c r="M19" s="38" t="s">
        <v>11</v>
      </c>
      <c r="N19" s="34">
        <f t="shared" ref="N19:N29" si="0">SUM(O19:R19)</f>
        <v>12911</v>
      </c>
      <c r="O19" s="35">
        <v>54</v>
      </c>
      <c r="P19" s="35">
        <v>5541</v>
      </c>
      <c r="Q19" s="35">
        <v>4998</v>
      </c>
      <c r="R19" s="35">
        <v>2318</v>
      </c>
    </row>
    <row r="20" spans="2:19" ht="27.75" customHeight="1" x14ac:dyDescent="0.25">
      <c r="B20" s="33" t="s">
        <v>12</v>
      </c>
      <c r="C20" s="34">
        <f t="shared" ref="C20:C29" si="1">SUM(D20:E20)</f>
        <v>13009</v>
      </c>
      <c r="D20" s="35">
        <v>11016</v>
      </c>
      <c r="E20" s="35">
        <v>1993</v>
      </c>
      <c r="F20" s="36"/>
      <c r="G20" s="37"/>
      <c r="M20" s="38" t="s">
        <v>12</v>
      </c>
      <c r="N20" s="34">
        <f t="shared" si="0"/>
        <v>13009</v>
      </c>
      <c r="O20" s="35">
        <v>54</v>
      </c>
      <c r="P20" s="35">
        <v>5479</v>
      </c>
      <c r="Q20" s="35">
        <v>5172</v>
      </c>
      <c r="R20" s="35">
        <v>2304</v>
      </c>
    </row>
    <row r="21" spans="2:19" ht="28.5" customHeight="1" x14ac:dyDescent="0.25">
      <c r="B21" s="33" t="s">
        <v>13</v>
      </c>
      <c r="C21" s="34">
        <f t="shared" si="1"/>
        <v>14766</v>
      </c>
      <c r="D21" s="35">
        <v>12426</v>
      </c>
      <c r="E21" s="35">
        <v>2340</v>
      </c>
      <c r="F21" s="36"/>
      <c r="G21" s="37"/>
      <c r="M21" s="38" t="s">
        <v>13</v>
      </c>
      <c r="N21" s="34">
        <f t="shared" si="0"/>
        <v>14766</v>
      </c>
      <c r="O21" s="35">
        <v>63</v>
      </c>
      <c r="P21" s="35">
        <v>6271</v>
      </c>
      <c r="Q21" s="35">
        <v>5565</v>
      </c>
      <c r="R21" s="35">
        <v>2867</v>
      </c>
    </row>
    <row r="22" spans="2:19" ht="28.5" customHeight="1" x14ac:dyDescent="0.25">
      <c r="B22" s="33" t="s">
        <v>14</v>
      </c>
      <c r="C22" s="34">
        <f t="shared" si="1"/>
        <v>14296</v>
      </c>
      <c r="D22" s="35">
        <v>12145</v>
      </c>
      <c r="E22" s="35">
        <v>2151</v>
      </c>
      <c r="F22" s="36"/>
      <c r="G22" s="39"/>
      <c r="M22" s="38" t="s">
        <v>14</v>
      </c>
      <c r="N22" s="34">
        <f t="shared" si="0"/>
        <v>14296</v>
      </c>
      <c r="O22" s="35">
        <v>51</v>
      </c>
      <c r="P22" s="35">
        <v>5934</v>
      </c>
      <c r="Q22" s="35">
        <v>5580</v>
      </c>
      <c r="R22" s="35">
        <v>2731</v>
      </c>
    </row>
    <row r="23" spans="2:19" ht="28.5" customHeight="1" x14ac:dyDescent="0.25">
      <c r="B23" s="33" t="s">
        <v>15</v>
      </c>
      <c r="C23" s="34">
        <f t="shared" si="1"/>
        <v>13317</v>
      </c>
      <c r="D23" s="35">
        <v>11178</v>
      </c>
      <c r="E23" s="35">
        <v>2139</v>
      </c>
      <c r="F23" s="36"/>
      <c r="G23" s="40"/>
      <c r="M23" s="41" t="s">
        <v>15</v>
      </c>
      <c r="N23" s="34">
        <f t="shared" si="0"/>
        <v>13317</v>
      </c>
      <c r="O23" s="42">
        <v>47</v>
      </c>
      <c r="P23" s="42">
        <v>5724</v>
      </c>
      <c r="Q23" s="42">
        <v>4953</v>
      </c>
      <c r="R23" s="42">
        <v>2593</v>
      </c>
    </row>
    <row r="24" spans="2:19" ht="28.5" customHeight="1" x14ac:dyDescent="0.25">
      <c r="B24" s="33" t="s">
        <v>16</v>
      </c>
      <c r="C24" s="34">
        <f t="shared" si="1"/>
        <v>13837</v>
      </c>
      <c r="D24" s="35">
        <v>11599</v>
      </c>
      <c r="E24" s="35">
        <v>2238</v>
      </c>
      <c r="F24" s="36"/>
      <c r="G24" s="40"/>
      <c r="M24" s="38" t="s">
        <v>16</v>
      </c>
      <c r="N24" s="34">
        <f t="shared" si="0"/>
        <v>13837</v>
      </c>
      <c r="O24" s="35">
        <v>50</v>
      </c>
      <c r="P24" s="35">
        <v>6007</v>
      </c>
      <c r="Q24" s="35">
        <v>5088</v>
      </c>
      <c r="R24" s="35">
        <v>2692</v>
      </c>
    </row>
    <row r="25" spans="2:19" ht="28.5" customHeight="1" x14ac:dyDescent="0.25">
      <c r="B25" s="33" t="s">
        <v>17</v>
      </c>
      <c r="C25" s="34">
        <f t="shared" si="1"/>
        <v>14049</v>
      </c>
      <c r="D25" s="35">
        <v>11817</v>
      </c>
      <c r="E25" s="35">
        <v>2232</v>
      </c>
      <c r="F25" s="36"/>
      <c r="G25" s="40"/>
      <c r="M25" s="38" t="s">
        <v>17</v>
      </c>
      <c r="N25" s="34">
        <f t="shared" si="0"/>
        <v>14049</v>
      </c>
      <c r="O25" s="35">
        <v>67</v>
      </c>
      <c r="P25" s="35">
        <v>6137</v>
      </c>
      <c r="Q25" s="35">
        <v>5115</v>
      </c>
      <c r="R25" s="35">
        <v>2730</v>
      </c>
    </row>
    <row r="26" spans="2:19" ht="28.5" customHeight="1" x14ac:dyDescent="0.25">
      <c r="B26" s="33" t="s">
        <v>18</v>
      </c>
      <c r="C26" s="34">
        <f t="shared" si="1"/>
        <v>14707</v>
      </c>
      <c r="D26" s="35">
        <v>12421</v>
      </c>
      <c r="E26" s="35">
        <v>2286</v>
      </c>
      <c r="F26" s="36"/>
      <c r="G26" s="40"/>
      <c r="M26" s="38" t="s">
        <v>18</v>
      </c>
      <c r="N26" s="34">
        <f t="shared" si="0"/>
        <v>14707</v>
      </c>
      <c r="O26" s="35">
        <v>58</v>
      </c>
      <c r="P26" s="35">
        <v>6348</v>
      </c>
      <c r="Q26" s="35">
        <v>5319</v>
      </c>
      <c r="R26" s="35">
        <v>2982</v>
      </c>
    </row>
    <row r="27" spans="2:19" ht="28.5" customHeight="1" thickBot="1" x14ac:dyDescent="0.3">
      <c r="B27" s="33" t="s">
        <v>19</v>
      </c>
      <c r="C27" s="34">
        <f t="shared" si="1"/>
        <v>15305</v>
      </c>
      <c r="D27" s="42">
        <v>12890</v>
      </c>
      <c r="E27" s="42">
        <v>2415</v>
      </c>
      <c r="F27" s="36"/>
      <c r="G27" s="40"/>
      <c r="M27" s="38" t="s">
        <v>19</v>
      </c>
      <c r="N27" s="34">
        <f t="shared" si="0"/>
        <v>15305</v>
      </c>
      <c r="O27" s="35">
        <v>75</v>
      </c>
      <c r="P27" s="35">
        <v>6377</v>
      </c>
      <c r="Q27" s="35">
        <v>5685</v>
      </c>
      <c r="R27" s="35">
        <v>3168</v>
      </c>
    </row>
    <row r="28" spans="2:19" ht="28.15" hidden="1" customHeight="1" x14ac:dyDescent="0.25">
      <c r="B28" s="33" t="s">
        <v>20</v>
      </c>
      <c r="C28" s="34">
        <f t="shared" si="1"/>
        <v>0</v>
      </c>
      <c r="D28" s="35"/>
      <c r="E28" s="35"/>
      <c r="F28" s="36"/>
      <c r="G28" s="40"/>
      <c r="M28" s="38" t="s">
        <v>20</v>
      </c>
      <c r="N28" s="34">
        <f t="shared" si="0"/>
        <v>0</v>
      </c>
      <c r="O28" s="35"/>
      <c r="P28" s="35"/>
      <c r="Q28" s="35"/>
      <c r="R28" s="35"/>
    </row>
    <row r="29" spans="2:19" ht="28.5" hidden="1" customHeight="1" thickBot="1" x14ac:dyDescent="0.3">
      <c r="B29" s="33" t="s">
        <v>21</v>
      </c>
      <c r="C29" s="34">
        <f t="shared" si="1"/>
        <v>0</v>
      </c>
      <c r="D29" s="35"/>
      <c r="E29" s="35"/>
      <c r="F29" s="36"/>
      <c r="G29" s="40"/>
      <c r="M29" s="38" t="s">
        <v>21</v>
      </c>
      <c r="N29" s="34">
        <f t="shared" si="0"/>
        <v>0</v>
      </c>
      <c r="O29" s="35"/>
      <c r="P29" s="35"/>
      <c r="Q29" s="35"/>
      <c r="R29" s="35"/>
    </row>
    <row r="30" spans="2:19" ht="24.75" customHeight="1" x14ac:dyDescent="0.25">
      <c r="B30" s="43" t="s">
        <v>3</v>
      </c>
      <c r="C30" s="44">
        <f>SUM(C18:C29)</f>
        <v>139837</v>
      </c>
      <c r="D30" s="45">
        <f>SUM(D18:D29)</f>
        <v>118202</v>
      </c>
      <c r="E30" s="45">
        <f>SUM(E18:E29)</f>
        <v>21635</v>
      </c>
      <c r="F30" s="40"/>
      <c r="G30" s="46"/>
      <c r="M30" s="47" t="s">
        <v>3</v>
      </c>
      <c r="N30" s="44">
        <f>SUM(N18:N29)</f>
        <v>139837</v>
      </c>
      <c r="O30" s="44">
        <f>SUM(O18:O29)</f>
        <v>579</v>
      </c>
      <c r="P30" s="44">
        <f>SUM(P18:P29)</f>
        <v>59585</v>
      </c>
      <c r="Q30" s="44">
        <f>SUM(Q18:Q29)</f>
        <v>52862</v>
      </c>
      <c r="R30" s="44">
        <f>SUM(R18:R29)</f>
        <v>26811</v>
      </c>
    </row>
    <row r="31" spans="2:19" ht="22.5" customHeight="1" thickBot="1" x14ac:dyDescent="0.3">
      <c r="B31" s="48" t="s">
        <v>22</v>
      </c>
      <c r="C31" s="49">
        <f>C30/$C30</f>
        <v>1</v>
      </c>
      <c r="D31" s="49">
        <f>D30/$C30</f>
        <v>0.84528415226299192</v>
      </c>
      <c r="E31" s="49">
        <f>E30/$C30</f>
        <v>0.15471584773700808</v>
      </c>
      <c r="F31" s="1"/>
      <c r="M31" s="48" t="s">
        <v>22</v>
      </c>
      <c r="N31" s="50">
        <f>N30/$N30</f>
        <v>1</v>
      </c>
      <c r="O31" s="50">
        <f>O30/$N30</f>
        <v>4.1405350515242743E-3</v>
      </c>
      <c r="P31" s="50">
        <f>P30/$N30</f>
        <v>0.42610324878251105</v>
      </c>
      <c r="Q31" s="50">
        <f>Q30/$N30</f>
        <v>0.37802584437595199</v>
      </c>
      <c r="R31" s="50">
        <f>R30/$N30</f>
        <v>0.19173037179001265</v>
      </c>
    </row>
    <row r="32" spans="2:19" x14ac:dyDescent="0.25">
      <c r="B32" s="1"/>
      <c r="C32" s="1"/>
      <c r="D32" s="1"/>
      <c r="E32" s="1"/>
      <c r="F32" s="1"/>
      <c r="G32" s="1"/>
      <c r="N32" s="51" t="s">
        <v>23</v>
      </c>
      <c r="O32" s="52">
        <f>+D48+E48</f>
        <v>26914</v>
      </c>
      <c r="P32" s="53">
        <f>O32/O$36</f>
        <v>0.19246694365582787</v>
      </c>
      <c r="S32" s="1"/>
    </row>
    <row r="33" spans="2:18" ht="23.25" customHeight="1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/>
      <c r="M33" s="1"/>
      <c r="N33" s="51" t="s">
        <v>24</v>
      </c>
      <c r="O33" s="52">
        <f>+F48</f>
        <v>25587</v>
      </c>
      <c r="P33" s="53">
        <f>O33/O$36</f>
        <v>0.18297732359818933</v>
      </c>
      <c r="Q33" s="55"/>
      <c r="R33" s="55"/>
    </row>
    <row r="34" spans="2:18" ht="21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1" t="s">
        <v>25</v>
      </c>
      <c r="O34" s="52">
        <f>+G48+H48+I48+J48</f>
        <v>78722</v>
      </c>
      <c r="P34" s="53">
        <f>O34/O$36</f>
        <v>0.56295544097770978</v>
      </c>
      <c r="Q34" s="55"/>
      <c r="R34" s="55"/>
    </row>
    <row r="35" spans="2:18" ht="32.25" customHeight="1" x14ac:dyDescent="0.25">
      <c r="B35" s="56" t="s">
        <v>26</v>
      </c>
      <c r="C35" s="57" t="s">
        <v>3</v>
      </c>
      <c r="D35" s="56" t="s">
        <v>27</v>
      </c>
      <c r="E35" s="58" t="s">
        <v>28</v>
      </c>
      <c r="F35" s="58" t="s">
        <v>29</v>
      </c>
      <c r="G35" s="59" t="s">
        <v>30</v>
      </c>
      <c r="H35" s="58" t="s">
        <v>31</v>
      </c>
      <c r="I35" s="58" t="s">
        <v>32</v>
      </c>
      <c r="J35" s="58" t="s">
        <v>33</v>
      </c>
      <c r="K35" s="32" t="s">
        <v>34</v>
      </c>
      <c r="L35" s="1"/>
      <c r="M35" s="1"/>
      <c r="N35" s="51" t="s">
        <v>35</v>
      </c>
      <c r="O35" s="52">
        <f>+K48</f>
        <v>8614</v>
      </c>
      <c r="P35" s="53">
        <f>O35/O$36</f>
        <v>6.1600291768273058E-2</v>
      </c>
      <c r="Q35" s="55"/>
      <c r="R35" s="55"/>
    </row>
    <row r="36" spans="2:18" ht="23.25" customHeight="1" x14ac:dyDescent="0.25">
      <c r="B36" s="38" t="s">
        <v>10</v>
      </c>
      <c r="C36" s="34">
        <f>SUM(D36:K36)</f>
        <v>13640</v>
      </c>
      <c r="D36" s="35">
        <v>827</v>
      </c>
      <c r="E36" s="35">
        <v>1568</v>
      </c>
      <c r="F36" s="35">
        <v>2239</v>
      </c>
      <c r="G36" s="60">
        <v>1918</v>
      </c>
      <c r="H36" s="35">
        <v>2636</v>
      </c>
      <c r="I36" s="35">
        <v>2180</v>
      </c>
      <c r="J36" s="35">
        <v>1431</v>
      </c>
      <c r="K36" s="35">
        <v>841</v>
      </c>
      <c r="L36" s="1"/>
      <c r="M36" s="55"/>
      <c r="N36" s="61" t="s">
        <v>3</v>
      </c>
      <c r="O36" s="52">
        <f>SUM(O32:O35)</f>
        <v>139837</v>
      </c>
      <c r="P36" s="62">
        <f>SUM(P32:P35)</f>
        <v>1</v>
      </c>
      <c r="Q36" s="55"/>
      <c r="R36" s="55"/>
    </row>
    <row r="37" spans="2:18" ht="23.25" customHeight="1" x14ac:dyDescent="0.25">
      <c r="B37" s="38" t="s">
        <v>11</v>
      </c>
      <c r="C37" s="34">
        <f t="shared" ref="C37:C47" si="2">SUM(D37:K37)</f>
        <v>12911</v>
      </c>
      <c r="D37" s="35">
        <v>715</v>
      </c>
      <c r="E37" s="35">
        <v>1538</v>
      </c>
      <c r="F37" s="35">
        <v>2063</v>
      </c>
      <c r="G37" s="35">
        <v>1828</v>
      </c>
      <c r="H37" s="35">
        <v>2652</v>
      </c>
      <c r="I37" s="35">
        <v>2025</v>
      </c>
      <c r="J37" s="35">
        <v>1288</v>
      </c>
      <c r="K37" s="35">
        <v>802</v>
      </c>
      <c r="L37" s="1"/>
      <c r="M37" s="55"/>
      <c r="Q37" s="55"/>
      <c r="R37" s="55"/>
    </row>
    <row r="38" spans="2:18" ht="23.25" customHeight="1" x14ac:dyDescent="0.25">
      <c r="B38" s="38" t="s">
        <v>12</v>
      </c>
      <c r="C38" s="34">
        <f t="shared" si="2"/>
        <v>13009</v>
      </c>
      <c r="D38" s="35">
        <v>734</v>
      </c>
      <c r="E38" s="35">
        <v>1523</v>
      </c>
      <c r="F38" s="35">
        <v>2173</v>
      </c>
      <c r="G38" s="35">
        <v>1824</v>
      </c>
      <c r="H38" s="35">
        <v>2706</v>
      </c>
      <c r="I38" s="35">
        <v>2023</v>
      </c>
      <c r="J38" s="35">
        <v>1213</v>
      </c>
      <c r="K38" s="35">
        <v>813</v>
      </c>
      <c r="L38" s="1"/>
      <c r="M38" s="55"/>
      <c r="Q38" s="55"/>
      <c r="R38" s="55"/>
    </row>
    <row r="39" spans="2:18" ht="23.25" customHeight="1" x14ac:dyDescent="0.25">
      <c r="B39" s="38" t="s">
        <v>13</v>
      </c>
      <c r="C39" s="34">
        <f t="shared" si="2"/>
        <v>14766</v>
      </c>
      <c r="D39" s="35">
        <v>926</v>
      </c>
      <c r="E39" s="35">
        <v>1956</v>
      </c>
      <c r="F39" s="35">
        <v>2753</v>
      </c>
      <c r="G39" s="35">
        <v>1825</v>
      </c>
      <c r="H39" s="35">
        <v>2804</v>
      </c>
      <c r="I39" s="35">
        <v>2227</v>
      </c>
      <c r="J39" s="35">
        <v>1331</v>
      </c>
      <c r="K39" s="35">
        <v>944</v>
      </c>
      <c r="L39" s="1"/>
      <c r="M39" s="55"/>
      <c r="N39" s="63"/>
      <c r="O39" s="63"/>
      <c r="P39" s="63"/>
      <c r="Q39" s="55"/>
      <c r="R39" s="55"/>
    </row>
    <row r="40" spans="2:18" ht="23.25" customHeight="1" x14ac:dyDescent="0.25">
      <c r="B40" s="38" t="s">
        <v>14</v>
      </c>
      <c r="C40" s="34">
        <f t="shared" si="2"/>
        <v>14296</v>
      </c>
      <c r="D40" s="35">
        <v>902</v>
      </c>
      <c r="E40" s="35">
        <v>1911</v>
      </c>
      <c r="F40" s="35">
        <v>2716</v>
      </c>
      <c r="G40" s="35">
        <v>1851</v>
      </c>
      <c r="H40" s="35">
        <v>2760</v>
      </c>
      <c r="I40" s="35">
        <v>2074</v>
      </c>
      <c r="J40" s="35">
        <v>1257</v>
      </c>
      <c r="K40" s="35">
        <v>825</v>
      </c>
      <c r="L40" s="1"/>
      <c r="M40" s="55"/>
      <c r="N40" s="63"/>
      <c r="O40" s="63"/>
      <c r="P40" s="63"/>
      <c r="Q40" s="55"/>
      <c r="R40" s="55"/>
    </row>
    <row r="41" spans="2:18" ht="23.25" customHeight="1" x14ac:dyDescent="0.25">
      <c r="B41" s="38" t="s">
        <v>15</v>
      </c>
      <c r="C41" s="34">
        <f t="shared" si="2"/>
        <v>13317</v>
      </c>
      <c r="D41" s="35">
        <v>885</v>
      </c>
      <c r="E41" s="35">
        <v>1764</v>
      </c>
      <c r="F41" s="35">
        <v>2571</v>
      </c>
      <c r="G41" s="35">
        <v>1729</v>
      </c>
      <c r="H41" s="35">
        <v>2475</v>
      </c>
      <c r="I41" s="35">
        <v>1914</v>
      </c>
      <c r="J41" s="35">
        <v>1173</v>
      </c>
      <c r="K41" s="35">
        <v>806</v>
      </c>
      <c r="L41" s="1"/>
      <c r="M41" s="55"/>
      <c r="N41" s="63"/>
      <c r="O41" s="63"/>
      <c r="P41" s="63"/>
      <c r="Q41" s="55"/>
      <c r="R41" s="1"/>
    </row>
    <row r="42" spans="2:18" ht="23.25" customHeight="1" x14ac:dyDescent="0.25">
      <c r="B42" s="41" t="s">
        <v>16</v>
      </c>
      <c r="C42" s="34">
        <f t="shared" si="2"/>
        <v>13837</v>
      </c>
      <c r="D42" s="42">
        <v>846</v>
      </c>
      <c r="E42" s="42">
        <v>1827</v>
      </c>
      <c r="F42" s="42">
        <v>2595</v>
      </c>
      <c r="G42" s="42">
        <v>1830</v>
      </c>
      <c r="H42" s="42">
        <v>2491</v>
      </c>
      <c r="I42" s="42">
        <v>2055</v>
      </c>
      <c r="J42" s="42">
        <v>1287</v>
      </c>
      <c r="K42" s="42">
        <v>906</v>
      </c>
      <c r="L42" s="1"/>
      <c r="M42" s="55"/>
      <c r="N42" s="55"/>
      <c r="O42" s="63"/>
      <c r="P42" s="55"/>
      <c r="Q42" s="1"/>
      <c r="R42" s="1"/>
    </row>
    <row r="43" spans="2:18" ht="23.25" customHeight="1" x14ac:dyDescent="0.25">
      <c r="B43" s="38" t="s">
        <v>17</v>
      </c>
      <c r="C43" s="34">
        <f t="shared" si="2"/>
        <v>14049</v>
      </c>
      <c r="D43" s="35">
        <v>879</v>
      </c>
      <c r="E43" s="35">
        <v>1910</v>
      </c>
      <c r="F43" s="35">
        <v>2547</v>
      </c>
      <c r="G43" s="35">
        <v>1845</v>
      </c>
      <c r="H43" s="35">
        <v>2612</v>
      </c>
      <c r="I43" s="35">
        <v>2150</v>
      </c>
      <c r="J43" s="35">
        <v>1238</v>
      </c>
      <c r="K43" s="35">
        <v>868</v>
      </c>
      <c r="L43" s="1"/>
      <c r="M43" s="55"/>
      <c r="N43" s="55"/>
      <c r="O43" s="63"/>
      <c r="P43" s="55"/>
      <c r="Q43" s="1"/>
      <c r="R43" s="1"/>
    </row>
    <row r="44" spans="2:18" ht="23.25" customHeight="1" x14ac:dyDescent="0.25">
      <c r="B44" s="38" t="s">
        <v>18</v>
      </c>
      <c r="C44" s="34">
        <f t="shared" si="2"/>
        <v>14707</v>
      </c>
      <c r="D44" s="35">
        <v>961</v>
      </c>
      <c r="E44" s="35">
        <v>2037</v>
      </c>
      <c r="F44" s="35">
        <v>2859</v>
      </c>
      <c r="G44" s="35">
        <v>1857</v>
      </c>
      <c r="H44" s="35">
        <v>2738</v>
      </c>
      <c r="I44" s="35">
        <v>2026</v>
      </c>
      <c r="J44" s="35">
        <v>1343</v>
      </c>
      <c r="K44" s="35">
        <v>886</v>
      </c>
      <c r="L44" s="1"/>
      <c r="M44" s="55"/>
      <c r="N44" s="55"/>
      <c r="O44" s="63"/>
      <c r="P44" s="55"/>
      <c r="Q44" s="1"/>
      <c r="R44" s="1"/>
    </row>
    <row r="45" spans="2:18" ht="23.25" customHeight="1" thickBot="1" x14ac:dyDescent="0.3">
      <c r="B45" s="38" t="s">
        <v>19</v>
      </c>
      <c r="C45" s="34">
        <f t="shared" si="2"/>
        <v>15305</v>
      </c>
      <c r="D45" s="35">
        <v>1030</v>
      </c>
      <c r="E45" s="35">
        <v>2175</v>
      </c>
      <c r="F45" s="35">
        <v>3071</v>
      </c>
      <c r="G45" s="35">
        <v>1965</v>
      </c>
      <c r="H45" s="35">
        <v>2734</v>
      </c>
      <c r="I45" s="35">
        <v>2098</v>
      </c>
      <c r="J45" s="35">
        <v>1309</v>
      </c>
      <c r="K45" s="35">
        <v>923</v>
      </c>
      <c r="L45" s="1"/>
      <c r="M45" s="55"/>
      <c r="N45" s="55"/>
      <c r="O45" s="55"/>
      <c r="P45" s="55"/>
      <c r="Q45" s="1"/>
      <c r="R45" s="1"/>
    </row>
    <row r="46" spans="2:18" ht="23.25" hidden="1" customHeight="1" x14ac:dyDescent="0.25">
      <c r="B46" s="38" t="s">
        <v>20</v>
      </c>
      <c r="C46" s="34">
        <f t="shared" si="2"/>
        <v>0</v>
      </c>
      <c r="D46" s="35"/>
      <c r="E46" s="35"/>
      <c r="F46" s="35"/>
      <c r="G46" s="35"/>
      <c r="H46" s="35"/>
      <c r="I46" s="35"/>
      <c r="J46" s="35"/>
      <c r="K46" s="35"/>
      <c r="L46" s="1"/>
      <c r="M46" s="1"/>
      <c r="N46" s="1"/>
      <c r="O46" s="1"/>
      <c r="P46" s="1"/>
      <c r="Q46" s="1"/>
      <c r="R46" s="1"/>
    </row>
    <row r="47" spans="2:18" ht="23.25" hidden="1" customHeight="1" thickBot="1" x14ac:dyDescent="0.3">
      <c r="B47" s="38" t="s">
        <v>21</v>
      </c>
      <c r="C47" s="34">
        <f t="shared" si="2"/>
        <v>0</v>
      </c>
      <c r="D47" s="35"/>
      <c r="E47" s="35"/>
      <c r="F47" s="35"/>
      <c r="G47" s="35"/>
      <c r="H47" s="35"/>
      <c r="I47" s="35"/>
      <c r="J47" s="35"/>
      <c r="K47" s="35"/>
      <c r="L47" s="1"/>
      <c r="M47" s="1"/>
      <c r="N47" s="1"/>
      <c r="O47" s="1"/>
      <c r="P47" s="1"/>
      <c r="Q47" s="1"/>
      <c r="R47" s="1"/>
    </row>
    <row r="48" spans="2:18" ht="23.25" customHeight="1" x14ac:dyDescent="0.25">
      <c r="B48" s="47" t="s">
        <v>3</v>
      </c>
      <c r="C48" s="44">
        <f t="shared" ref="C48:K48" si="3">SUM(C36:C47)</f>
        <v>139837</v>
      </c>
      <c r="D48" s="44">
        <f t="shared" si="3"/>
        <v>8705</v>
      </c>
      <c r="E48" s="44">
        <f t="shared" si="3"/>
        <v>18209</v>
      </c>
      <c r="F48" s="44">
        <f t="shared" si="3"/>
        <v>25587</v>
      </c>
      <c r="G48" s="44">
        <f t="shared" si="3"/>
        <v>18472</v>
      </c>
      <c r="H48" s="44">
        <f t="shared" si="3"/>
        <v>26608</v>
      </c>
      <c r="I48" s="44">
        <f t="shared" si="3"/>
        <v>20772</v>
      </c>
      <c r="J48" s="44">
        <f t="shared" si="3"/>
        <v>12870</v>
      </c>
      <c r="K48" s="44">
        <f t="shared" si="3"/>
        <v>8614</v>
      </c>
      <c r="L48" s="1"/>
      <c r="M48" s="1"/>
      <c r="N48" s="1"/>
      <c r="O48" s="1"/>
      <c r="P48" s="1"/>
      <c r="Q48" s="1"/>
      <c r="R48" s="1"/>
    </row>
    <row r="49" spans="2:18" ht="24.75" customHeight="1" thickBot="1" x14ac:dyDescent="0.3">
      <c r="B49" s="48" t="s">
        <v>22</v>
      </c>
      <c r="C49" s="50">
        <f t="shared" ref="C49:K49" si="4">C48/$C30</f>
        <v>1</v>
      </c>
      <c r="D49" s="50">
        <f t="shared" si="4"/>
        <v>6.2251049436129205E-2</v>
      </c>
      <c r="E49" s="50">
        <f t="shared" si="4"/>
        <v>0.13021589421969865</v>
      </c>
      <c r="F49" s="50">
        <f t="shared" si="4"/>
        <v>0.18297732359818933</v>
      </c>
      <c r="G49" s="50">
        <f t="shared" si="4"/>
        <v>0.13209665539163454</v>
      </c>
      <c r="H49" s="50">
        <f t="shared" si="4"/>
        <v>0.19027868160787204</v>
      </c>
      <c r="I49" s="50">
        <f t="shared" si="4"/>
        <v>0.14854437666711959</v>
      </c>
      <c r="J49" s="50">
        <f t="shared" si="4"/>
        <v>9.2035727311083615E-2</v>
      </c>
      <c r="K49" s="50">
        <f t="shared" si="4"/>
        <v>6.1600291768273058E-2</v>
      </c>
      <c r="L49" s="1"/>
      <c r="M49" s="1"/>
      <c r="N49" s="1"/>
      <c r="O49" s="1"/>
      <c r="P49" s="1"/>
      <c r="Q49" s="1"/>
      <c r="R49" s="1"/>
    </row>
    <row r="50" spans="2:18" ht="21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75" x14ac:dyDescent="0.25">
      <c r="B51" s="19"/>
      <c r="C51" s="64"/>
      <c r="D51" s="64"/>
      <c r="E51" s="64"/>
      <c r="F51" s="64"/>
      <c r="G51" s="64"/>
      <c r="H51" s="19"/>
      <c r="I51" s="65"/>
      <c r="J51" s="20"/>
      <c r="K51" s="65"/>
      <c r="L51" s="65"/>
      <c r="M51" s="65"/>
      <c r="N51" s="65"/>
      <c r="O51" s="65"/>
      <c r="P51" s="64"/>
      <c r="Q51" s="64"/>
      <c r="R51" s="64"/>
    </row>
    <row r="52" spans="2:18" ht="15.75" customHeight="1" x14ac:dyDescent="0.25">
      <c r="B52" s="66"/>
      <c r="C52" s="66"/>
      <c r="D52" s="66"/>
      <c r="E52" s="66"/>
      <c r="F52" s="66"/>
      <c r="G52" s="66"/>
      <c r="H52" s="66"/>
      <c r="I52" s="67"/>
      <c r="J52" s="67"/>
      <c r="K52" s="67"/>
      <c r="L52" s="67"/>
      <c r="M52" s="67"/>
      <c r="N52" s="67"/>
      <c r="O52" s="67"/>
      <c r="P52" s="66"/>
      <c r="Q52" s="66"/>
      <c r="R52" s="1"/>
    </row>
    <row r="53" spans="2:18" ht="41.25" customHeight="1" x14ac:dyDescent="0.25">
      <c r="B53" s="23" t="s">
        <v>2</v>
      </c>
      <c r="C53" s="24" t="s">
        <v>3</v>
      </c>
      <c r="D53" s="25" t="s">
        <v>36</v>
      </c>
      <c r="E53" s="25" t="s">
        <v>37</v>
      </c>
      <c r="F53" s="25" t="s">
        <v>38</v>
      </c>
      <c r="G53" s="25" t="s">
        <v>39</v>
      </c>
      <c r="H53" s="26" t="s">
        <v>40</v>
      </c>
      <c r="I53" s="68"/>
      <c r="J53" s="69"/>
      <c r="K53" s="69"/>
      <c r="L53" s="69"/>
      <c r="M53" s="70"/>
      <c r="N53" s="70"/>
      <c r="O53" s="17"/>
      <c r="P53" s="1"/>
      <c r="Q53" s="1"/>
      <c r="R53" s="1"/>
    </row>
    <row r="54" spans="2:18" ht="23.25" customHeight="1" x14ac:dyDescent="0.25">
      <c r="B54" s="38" t="s">
        <v>10</v>
      </c>
      <c r="C54" s="34">
        <f>SUM(D54:H54)</f>
        <v>13640</v>
      </c>
      <c r="D54" s="35">
        <v>9469</v>
      </c>
      <c r="E54" s="35">
        <v>1568</v>
      </c>
      <c r="F54" s="35">
        <v>1661</v>
      </c>
      <c r="G54" s="35">
        <v>913</v>
      </c>
      <c r="H54" s="35">
        <v>29</v>
      </c>
      <c r="I54" s="71"/>
      <c r="J54" s="72"/>
      <c r="K54" s="72"/>
      <c r="L54" s="39"/>
      <c r="M54" s="73"/>
      <c r="N54" s="74"/>
      <c r="O54" s="40"/>
      <c r="P54" s="75"/>
      <c r="Q54" s="75"/>
      <c r="R54" s="75"/>
    </row>
    <row r="55" spans="2:18" ht="23.25" customHeight="1" x14ac:dyDescent="0.25">
      <c r="B55" s="38" t="s">
        <v>11</v>
      </c>
      <c r="C55" s="34">
        <f t="shared" ref="C55:C65" si="5">SUM(D55:H55)</f>
        <v>12911</v>
      </c>
      <c r="D55" s="35">
        <v>9324</v>
      </c>
      <c r="E55" s="35">
        <v>1425</v>
      </c>
      <c r="F55" s="35">
        <v>1387</v>
      </c>
      <c r="G55" s="35">
        <v>763</v>
      </c>
      <c r="H55" s="35">
        <v>12</v>
      </c>
      <c r="I55" s="40"/>
      <c r="J55" s="72"/>
      <c r="K55" s="72"/>
      <c r="L55" s="72"/>
      <c r="M55" s="73"/>
      <c r="N55" s="74"/>
      <c r="O55" s="40"/>
      <c r="P55" s="75"/>
      <c r="Q55" s="75"/>
      <c r="R55" s="75"/>
    </row>
    <row r="56" spans="2:18" ht="23.25" customHeight="1" x14ac:dyDescent="0.25">
      <c r="B56" s="38" t="s">
        <v>12</v>
      </c>
      <c r="C56" s="34">
        <f t="shared" si="5"/>
        <v>13009</v>
      </c>
      <c r="D56" s="35">
        <v>9176</v>
      </c>
      <c r="E56" s="35">
        <v>1505</v>
      </c>
      <c r="F56" s="35">
        <v>1440</v>
      </c>
      <c r="G56" s="35">
        <v>856</v>
      </c>
      <c r="H56" s="35">
        <v>32</v>
      </c>
      <c r="I56" s="40"/>
      <c r="J56" s="76"/>
      <c r="K56" s="76"/>
      <c r="L56" s="76"/>
      <c r="M56" s="73"/>
      <c r="N56" s="77"/>
      <c r="O56" s="40"/>
      <c r="P56" s="75"/>
      <c r="Q56" s="75"/>
      <c r="R56" s="75"/>
    </row>
    <row r="57" spans="2:18" ht="23.25" customHeight="1" x14ac:dyDescent="0.25">
      <c r="B57" s="38" t="s">
        <v>13</v>
      </c>
      <c r="C57" s="34">
        <f t="shared" si="5"/>
        <v>14766</v>
      </c>
      <c r="D57" s="35">
        <v>10408</v>
      </c>
      <c r="E57" s="35">
        <v>1794</v>
      </c>
      <c r="F57" s="35">
        <v>1601</v>
      </c>
      <c r="G57" s="35">
        <v>922</v>
      </c>
      <c r="H57" s="35">
        <v>41</v>
      </c>
      <c r="I57" s="40"/>
      <c r="J57" s="75"/>
      <c r="K57" s="75"/>
      <c r="M57" s="75"/>
      <c r="N57" s="75"/>
      <c r="O57" s="75"/>
      <c r="P57" s="75"/>
      <c r="Q57" s="75"/>
      <c r="R57" s="75"/>
    </row>
    <row r="58" spans="2:18" ht="23.25" customHeight="1" x14ac:dyDescent="0.25">
      <c r="B58" s="38" t="s">
        <v>14</v>
      </c>
      <c r="C58" s="34">
        <f t="shared" si="5"/>
        <v>14296</v>
      </c>
      <c r="D58" s="35">
        <v>9891</v>
      </c>
      <c r="E58" s="35">
        <v>1755</v>
      </c>
      <c r="F58" s="35">
        <v>1610</v>
      </c>
      <c r="G58" s="35">
        <v>1002</v>
      </c>
      <c r="H58" s="35">
        <v>38</v>
      </c>
      <c r="I58" s="40"/>
      <c r="J58" s="75"/>
      <c r="M58" s="75"/>
      <c r="N58" s="75"/>
      <c r="O58" s="78"/>
      <c r="P58" s="36"/>
      <c r="Q58" s="75"/>
      <c r="R58" s="75"/>
    </row>
    <row r="59" spans="2:18" ht="23.25" customHeight="1" x14ac:dyDescent="0.25">
      <c r="B59" s="38" t="s">
        <v>15</v>
      </c>
      <c r="C59" s="34">
        <f t="shared" si="5"/>
        <v>13317</v>
      </c>
      <c r="D59" s="35">
        <v>9365</v>
      </c>
      <c r="E59" s="35">
        <v>1660</v>
      </c>
      <c r="F59" s="35">
        <v>1510</v>
      </c>
      <c r="G59" s="35">
        <v>765</v>
      </c>
      <c r="H59" s="35">
        <v>17</v>
      </c>
      <c r="I59" s="40"/>
      <c r="J59" s="75"/>
      <c r="K59" s="75"/>
      <c r="M59" s="75"/>
      <c r="N59" s="75"/>
      <c r="O59" s="78"/>
      <c r="P59" s="36"/>
      <c r="Q59" s="75"/>
      <c r="R59" s="75"/>
    </row>
    <row r="60" spans="2:18" ht="23.25" customHeight="1" x14ac:dyDescent="0.25">
      <c r="B60" s="38" t="s">
        <v>16</v>
      </c>
      <c r="C60" s="34">
        <f t="shared" si="5"/>
        <v>13837</v>
      </c>
      <c r="D60" s="35">
        <v>9839</v>
      </c>
      <c r="E60" s="35">
        <v>1744</v>
      </c>
      <c r="F60" s="35">
        <v>1482</v>
      </c>
      <c r="G60" s="35">
        <v>743</v>
      </c>
      <c r="H60" s="35">
        <v>29</v>
      </c>
      <c r="I60" s="40"/>
      <c r="J60" s="75"/>
      <c r="N60" s="75"/>
      <c r="O60" s="78"/>
      <c r="P60" s="36"/>
      <c r="Q60" s="75"/>
      <c r="R60" s="75"/>
    </row>
    <row r="61" spans="2:18" ht="23.25" customHeight="1" x14ac:dyDescent="0.25">
      <c r="B61" s="38" t="s">
        <v>17</v>
      </c>
      <c r="C61" s="34">
        <f t="shared" si="5"/>
        <v>14049</v>
      </c>
      <c r="D61" s="42">
        <v>9993</v>
      </c>
      <c r="E61" s="42">
        <v>1631</v>
      </c>
      <c r="F61" s="42">
        <v>1542</v>
      </c>
      <c r="G61" s="42">
        <v>830</v>
      </c>
      <c r="H61" s="42">
        <v>53</v>
      </c>
      <c r="I61" s="40"/>
      <c r="J61" s="75"/>
      <c r="N61" s="75"/>
      <c r="O61" s="78"/>
      <c r="P61" s="36"/>
      <c r="Q61" s="75"/>
      <c r="R61" s="75"/>
    </row>
    <row r="62" spans="2:18" ht="23.25" customHeight="1" x14ac:dyDescent="0.25">
      <c r="B62" s="38" t="s">
        <v>18</v>
      </c>
      <c r="C62" s="34">
        <f t="shared" si="5"/>
        <v>14707</v>
      </c>
      <c r="D62" s="35">
        <v>10326</v>
      </c>
      <c r="E62" s="35">
        <v>1799</v>
      </c>
      <c r="F62" s="35">
        <v>1624</v>
      </c>
      <c r="G62" s="35">
        <v>933</v>
      </c>
      <c r="H62" s="35">
        <v>25</v>
      </c>
      <c r="I62" s="40"/>
      <c r="J62" s="75"/>
      <c r="N62" s="75"/>
      <c r="O62" s="78"/>
      <c r="P62" s="36"/>
      <c r="Q62" s="75"/>
      <c r="R62" s="75"/>
    </row>
    <row r="63" spans="2:18" ht="23.25" customHeight="1" thickBot="1" x14ac:dyDescent="0.3">
      <c r="B63" s="38" t="s">
        <v>19</v>
      </c>
      <c r="C63" s="34">
        <f t="shared" si="5"/>
        <v>15305</v>
      </c>
      <c r="D63" s="35">
        <v>10926</v>
      </c>
      <c r="E63" s="35">
        <v>1922</v>
      </c>
      <c r="F63" s="35">
        <v>1568</v>
      </c>
      <c r="G63" s="35">
        <v>850</v>
      </c>
      <c r="H63" s="35">
        <v>39</v>
      </c>
      <c r="I63" s="40"/>
      <c r="J63" s="75"/>
      <c r="N63" s="75"/>
      <c r="O63" s="78"/>
      <c r="P63" s="36"/>
      <c r="Q63" s="75"/>
      <c r="R63" s="75"/>
    </row>
    <row r="64" spans="2:18" ht="23.25" hidden="1" customHeight="1" x14ac:dyDescent="0.25">
      <c r="B64" s="38" t="s">
        <v>20</v>
      </c>
      <c r="C64" s="34">
        <f t="shared" si="5"/>
        <v>0</v>
      </c>
      <c r="D64" s="35"/>
      <c r="E64" s="35"/>
      <c r="F64" s="35"/>
      <c r="G64" s="35"/>
      <c r="H64" s="35"/>
      <c r="I64" s="40"/>
      <c r="J64" s="75"/>
      <c r="N64" s="75"/>
      <c r="O64" s="78"/>
      <c r="P64" s="36"/>
      <c r="Q64" s="75"/>
      <c r="R64" s="75"/>
    </row>
    <row r="65" spans="2:18" ht="23.25" hidden="1" customHeight="1" thickBot="1" x14ac:dyDescent="0.3">
      <c r="B65" s="38" t="s">
        <v>21</v>
      </c>
      <c r="C65" s="34">
        <f t="shared" si="5"/>
        <v>0</v>
      </c>
      <c r="D65" s="35"/>
      <c r="E65" s="35"/>
      <c r="F65" s="35"/>
      <c r="G65" s="35"/>
      <c r="H65" s="35"/>
      <c r="I65" s="40"/>
      <c r="J65" s="75"/>
      <c r="N65" s="75"/>
      <c r="O65" s="78"/>
      <c r="P65" s="36"/>
      <c r="Q65" s="75"/>
      <c r="R65" s="75"/>
    </row>
    <row r="66" spans="2:18" ht="23.25" customHeight="1" x14ac:dyDescent="0.25">
      <c r="B66" s="43" t="s">
        <v>3</v>
      </c>
      <c r="C66" s="44">
        <f t="shared" ref="C66:H66" si="6">SUM(C54:C65)</f>
        <v>139837</v>
      </c>
      <c r="D66" s="79">
        <f t="shared" si="6"/>
        <v>98717</v>
      </c>
      <c r="E66" s="79">
        <f t="shared" si="6"/>
        <v>16803</v>
      </c>
      <c r="F66" s="79">
        <f t="shared" si="6"/>
        <v>15425</v>
      </c>
      <c r="G66" s="79">
        <f t="shared" si="6"/>
        <v>8577</v>
      </c>
      <c r="H66" s="79">
        <f t="shared" si="6"/>
        <v>315</v>
      </c>
      <c r="I66" s="71"/>
      <c r="O66" s="80"/>
      <c r="P66" s="80"/>
      <c r="Q66" s="75"/>
      <c r="R66" s="75"/>
    </row>
    <row r="67" spans="2:18" ht="25.5" customHeight="1" thickBot="1" x14ac:dyDescent="0.3">
      <c r="B67" s="48" t="s">
        <v>22</v>
      </c>
      <c r="C67" s="50">
        <f t="shared" ref="C67:H67" si="7">C66/$C66</f>
        <v>1</v>
      </c>
      <c r="D67" s="50">
        <f t="shared" si="7"/>
        <v>0.70594334832698069</v>
      </c>
      <c r="E67" s="50">
        <f t="shared" si="7"/>
        <v>0.12016133069216302</v>
      </c>
      <c r="F67" s="50">
        <f t="shared" si="7"/>
        <v>0.11030700029319851</v>
      </c>
      <c r="G67" s="50">
        <f t="shared" si="7"/>
        <v>6.1335697991232646E-2</v>
      </c>
      <c r="H67" s="50">
        <f t="shared" si="7"/>
        <v>2.2526226964251234E-3</v>
      </c>
      <c r="I67" s="71"/>
      <c r="O67" s="1"/>
      <c r="P67" s="1"/>
      <c r="Q67" s="80"/>
      <c r="R67" s="1"/>
    </row>
    <row r="68" spans="2:18" ht="21.75" customHeight="1" x14ac:dyDescent="0.25">
      <c r="B68" s="19"/>
      <c r="C68" s="19"/>
      <c r="D68" s="19"/>
      <c r="E68" s="19"/>
      <c r="F68" s="19"/>
      <c r="G68" s="19"/>
      <c r="H68" s="19"/>
      <c r="I68" s="71"/>
      <c r="O68" s="1"/>
      <c r="P68" s="1"/>
      <c r="Q68" s="80"/>
      <c r="R68" s="1"/>
    </row>
    <row r="69" spans="2:18" ht="21.75" customHeight="1" x14ac:dyDescent="0.25">
      <c r="B69" s="19"/>
      <c r="C69" s="19"/>
      <c r="D69" s="19"/>
      <c r="E69" s="19"/>
      <c r="F69" s="19"/>
      <c r="G69" s="19"/>
      <c r="H69" s="19"/>
      <c r="I69" s="71"/>
      <c r="O69" s="1"/>
      <c r="P69" s="1"/>
      <c r="Q69" s="80"/>
      <c r="R69" s="1"/>
    </row>
    <row r="70" spans="2:18" ht="21.75" customHeight="1" x14ac:dyDescent="0.25">
      <c r="B70" s="19"/>
      <c r="C70" s="19"/>
      <c r="D70" s="19"/>
      <c r="E70" s="19"/>
      <c r="F70" s="19"/>
      <c r="G70" s="19"/>
      <c r="H70" s="19"/>
      <c r="I70" s="71"/>
      <c r="O70" s="1"/>
      <c r="P70" s="1"/>
      <c r="Q70" s="80"/>
      <c r="R70" s="1"/>
    </row>
    <row r="71" spans="2:18" ht="15" customHeight="1" x14ac:dyDescent="0.25">
      <c r="B71" s="81"/>
      <c r="C71" s="19"/>
      <c r="D71" s="19"/>
      <c r="E71" s="19"/>
      <c r="F71" s="19"/>
      <c r="G71" s="19"/>
      <c r="H71" s="19"/>
      <c r="I71" s="71"/>
      <c r="O71" s="1"/>
      <c r="P71" s="1"/>
      <c r="Q71" s="80"/>
      <c r="R71" s="1"/>
    </row>
    <row r="72" spans="2:18" ht="15" customHeight="1" x14ac:dyDescent="0.25">
      <c r="B72" s="81"/>
      <c r="C72" s="19"/>
      <c r="D72" s="19"/>
      <c r="E72" s="19"/>
      <c r="F72" s="19"/>
      <c r="G72" s="19"/>
      <c r="H72" s="19"/>
      <c r="I72" s="71"/>
      <c r="O72" s="1"/>
      <c r="P72" s="1"/>
      <c r="Q72" s="80"/>
      <c r="R72" s="1"/>
    </row>
    <row r="73" spans="2:18" ht="15" customHeight="1" x14ac:dyDescent="0.25">
      <c r="B73" s="81"/>
      <c r="C73" s="19"/>
      <c r="D73" s="19"/>
      <c r="E73" s="19"/>
      <c r="F73" s="19"/>
      <c r="G73" s="19"/>
      <c r="H73" s="19"/>
      <c r="I73" s="71"/>
      <c r="O73" s="1"/>
      <c r="P73" s="1"/>
      <c r="Q73" s="80"/>
      <c r="R73" s="1"/>
    </row>
    <row r="74" spans="2:18" ht="15" customHeight="1" x14ac:dyDescent="0.25">
      <c r="B74" s="81"/>
      <c r="C74" s="19"/>
      <c r="D74" s="19"/>
      <c r="E74" s="19"/>
      <c r="F74" s="19"/>
      <c r="G74" s="19"/>
      <c r="H74" s="19"/>
      <c r="I74" s="71"/>
      <c r="O74" s="1"/>
      <c r="P74" s="1"/>
      <c r="Q74" s="80"/>
      <c r="R74" s="1"/>
    </row>
    <row r="75" spans="2:18" ht="15" customHeight="1" x14ac:dyDescent="0.25">
      <c r="B75" s="81"/>
      <c r="C75" s="19"/>
      <c r="D75" s="19"/>
      <c r="E75" s="19"/>
      <c r="F75" s="19"/>
      <c r="G75" s="19"/>
      <c r="H75" s="19"/>
      <c r="I75" s="71"/>
      <c r="O75" s="1"/>
      <c r="P75" s="1"/>
      <c r="Q75" s="80"/>
      <c r="R75" s="1"/>
    </row>
    <row r="76" spans="2:18" ht="15.75" x14ac:dyDescent="0.25">
      <c r="B76" s="54"/>
      <c r="C76" s="64"/>
      <c r="D76" s="64"/>
      <c r="E76" s="64"/>
      <c r="F76" s="64"/>
      <c r="G76" s="64"/>
      <c r="H76" s="1"/>
      <c r="I76" s="19"/>
      <c r="J76" s="64"/>
      <c r="K76" s="64"/>
      <c r="L76" s="64"/>
      <c r="M76" s="82"/>
      <c r="N76" s="82"/>
      <c r="O76" s="82"/>
      <c r="P76" s="82"/>
      <c r="Q76" s="82"/>
      <c r="R76" s="19"/>
    </row>
    <row r="77" spans="2:18" ht="18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1"/>
    </row>
    <row r="78" spans="2:18" ht="31.5" customHeight="1" x14ac:dyDescent="0.25">
      <c r="B78" s="84" t="s">
        <v>2</v>
      </c>
      <c r="C78" s="85" t="s">
        <v>3</v>
      </c>
      <c r="D78" s="86" t="s">
        <v>41</v>
      </c>
      <c r="E78" s="87"/>
      <c r="F78" s="88"/>
      <c r="G78" s="89" t="s">
        <v>3</v>
      </c>
      <c r="H78" s="86" t="s">
        <v>42</v>
      </c>
      <c r="I78" s="87"/>
      <c r="J78" s="88"/>
      <c r="K78" s="85" t="s">
        <v>3</v>
      </c>
      <c r="L78" s="90" t="s">
        <v>43</v>
      </c>
      <c r="M78" s="91"/>
      <c r="N78" s="92"/>
      <c r="O78" s="85" t="s">
        <v>3</v>
      </c>
      <c r="P78" s="90" t="s">
        <v>44</v>
      </c>
      <c r="Q78" s="91"/>
      <c r="R78" s="91"/>
    </row>
    <row r="79" spans="2:18" ht="32.25" customHeight="1" x14ac:dyDescent="0.25">
      <c r="B79" s="93"/>
      <c r="C79" s="94"/>
      <c r="D79" s="95" t="s">
        <v>45</v>
      </c>
      <c r="E79" s="95" t="s">
        <v>46</v>
      </c>
      <c r="F79" s="96" t="s">
        <v>34</v>
      </c>
      <c r="G79" s="97"/>
      <c r="H79" s="95" t="s">
        <v>45</v>
      </c>
      <c r="I79" s="95" t="s">
        <v>46</v>
      </c>
      <c r="J79" s="96" t="s">
        <v>34</v>
      </c>
      <c r="K79" s="94"/>
      <c r="L79" s="95" t="s">
        <v>45</v>
      </c>
      <c r="M79" s="95" t="s">
        <v>46</v>
      </c>
      <c r="N79" s="98" t="s">
        <v>34</v>
      </c>
      <c r="O79" s="94"/>
      <c r="P79" s="95" t="s">
        <v>45</v>
      </c>
      <c r="Q79" s="95" t="s">
        <v>46</v>
      </c>
      <c r="R79" s="98" t="s">
        <v>34</v>
      </c>
    </row>
    <row r="80" spans="2:18" ht="23.25" customHeight="1" x14ac:dyDescent="0.25">
      <c r="B80" s="41" t="s">
        <v>10</v>
      </c>
      <c r="C80" s="99">
        <f>SUM(D80:F80)</f>
        <v>108</v>
      </c>
      <c r="D80" s="42">
        <v>51</v>
      </c>
      <c r="E80" s="42">
        <v>20</v>
      </c>
      <c r="F80" s="42">
        <v>37</v>
      </c>
      <c r="G80" s="99">
        <f>SUM(H80:J80)</f>
        <v>1030</v>
      </c>
      <c r="H80" s="42">
        <v>626</v>
      </c>
      <c r="I80" s="42">
        <v>389</v>
      </c>
      <c r="J80" s="42">
        <v>15</v>
      </c>
      <c r="K80" s="99">
        <f>SUM(L80:N80)</f>
        <v>15</v>
      </c>
      <c r="L80" s="42">
        <v>8</v>
      </c>
      <c r="M80" s="42">
        <v>7</v>
      </c>
      <c r="N80" s="42">
        <v>0</v>
      </c>
      <c r="O80" s="99">
        <f>SUM(P80:R80)</f>
        <v>31</v>
      </c>
      <c r="P80" s="42">
        <v>15</v>
      </c>
      <c r="Q80" s="42">
        <v>16</v>
      </c>
      <c r="R80" s="42">
        <v>0</v>
      </c>
    </row>
    <row r="81" spans="2:18" ht="24" customHeight="1" x14ac:dyDescent="0.25">
      <c r="B81" s="41" t="s">
        <v>11</v>
      </c>
      <c r="C81" s="99">
        <f>SUM(D81:F81)</f>
        <v>113</v>
      </c>
      <c r="D81" s="42">
        <v>68</v>
      </c>
      <c r="E81" s="42">
        <v>12</v>
      </c>
      <c r="F81" s="42">
        <v>33</v>
      </c>
      <c r="G81" s="99">
        <f>SUM(H81:J81)</f>
        <v>976</v>
      </c>
      <c r="H81" s="42">
        <v>606</v>
      </c>
      <c r="I81" s="42">
        <v>366</v>
      </c>
      <c r="J81" s="42">
        <v>4</v>
      </c>
      <c r="K81" s="99">
        <f>SUM(L81:N81)</f>
        <v>5</v>
      </c>
      <c r="L81" s="42">
        <v>5</v>
      </c>
      <c r="M81" s="42">
        <v>0</v>
      </c>
      <c r="N81" s="42">
        <v>0</v>
      </c>
      <c r="O81" s="99">
        <f>SUM(P81:R81)</f>
        <v>41</v>
      </c>
      <c r="P81" s="42">
        <v>27</v>
      </c>
      <c r="Q81" s="42">
        <v>13</v>
      </c>
      <c r="R81" s="42">
        <v>1</v>
      </c>
    </row>
    <row r="82" spans="2:18" ht="24" customHeight="1" x14ac:dyDescent="0.25">
      <c r="B82" s="41" t="s">
        <v>12</v>
      </c>
      <c r="C82" s="99">
        <f>SUM(D82:F82)</f>
        <v>179</v>
      </c>
      <c r="D82" s="42">
        <v>75</v>
      </c>
      <c r="E82" s="42">
        <v>23</v>
      </c>
      <c r="F82" s="42">
        <v>81</v>
      </c>
      <c r="G82" s="99">
        <f>SUM(H82:J82)</f>
        <v>934</v>
      </c>
      <c r="H82" s="42">
        <v>585</v>
      </c>
      <c r="I82" s="42">
        <v>341</v>
      </c>
      <c r="J82" s="42">
        <v>8</v>
      </c>
      <c r="K82" s="99">
        <f>SUM(L82:N82)</f>
        <v>11</v>
      </c>
      <c r="L82" s="42">
        <v>7</v>
      </c>
      <c r="M82" s="42">
        <v>4</v>
      </c>
      <c r="N82" s="42">
        <v>0</v>
      </c>
      <c r="O82" s="99">
        <f>SUM(P82:R82)</f>
        <v>30</v>
      </c>
      <c r="P82" s="42">
        <v>14</v>
      </c>
      <c r="Q82" s="42">
        <v>16</v>
      </c>
      <c r="R82" s="42">
        <v>0</v>
      </c>
    </row>
    <row r="83" spans="2:18" ht="24" customHeight="1" x14ac:dyDescent="0.25">
      <c r="B83" s="41" t="s">
        <v>13</v>
      </c>
      <c r="C83" s="99">
        <f>SUM(D83:F83)</f>
        <v>178</v>
      </c>
      <c r="D83" s="42">
        <v>101</v>
      </c>
      <c r="E83" s="42">
        <v>26</v>
      </c>
      <c r="F83" s="42">
        <v>51</v>
      </c>
      <c r="G83" s="99">
        <f>SUM(H83:J83)</f>
        <v>1167</v>
      </c>
      <c r="H83" s="42">
        <v>787</v>
      </c>
      <c r="I83" s="42">
        <v>367</v>
      </c>
      <c r="J83" s="42">
        <v>13</v>
      </c>
      <c r="K83" s="99">
        <f>SUM(L83:N83)</f>
        <v>10</v>
      </c>
      <c r="L83" s="42">
        <v>6</v>
      </c>
      <c r="M83" s="42">
        <v>4</v>
      </c>
      <c r="N83" s="42">
        <v>0</v>
      </c>
      <c r="O83" s="99">
        <f>SUM(P83:R83)</f>
        <v>32</v>
      </c>
      <c r="P83" s="42">
        <v>21</v>
      </c>
      <c r="Q83" s="42">
        <v>11</v>
      </c>
      <c r="R83" s="42">
        <v>0</v>
      </c>
    </row>
    <row r="84" spans="2:18" ht="22.9" customHeight="1" x14ac:dyDescent="0.25">
      <c r="B84" s="41" t="s">
        <v>14</v>
      </c>
      <c r="C84" s="99">
        <f>SUM(D84:F84)</f>
        <v>187</v>
      </c>
      <c r="D84" s="42">
        <v>125</v>
      </c>
      <c r="E84" s="42">
        <v>15</v>
      </c>
      <c r="F84" s="42">
        <v>47</v>
      </c>
      <c r="G84" s="99">
        <f>SUM(H84:J84)</f>
        <v>1098</v>
      </c>
      <c r="H84" s="42">
        <v>706</v>
      </c>
      <c r="I84" s="42">
        <v>383</v>
      </c>
      <c r="J84" s="42">
        <v>9</v>
      </c>
      <c r="K84" s="99">
        <f>SUM(L84:N84)</f>
        <v>13</v>
      </c>
      <c r="L84" s="42">
        <v>10</v>
      </c>
      <c r="M84" s="42">
        <v>3</v>
      </c>
      <c r="N84" s="42">
        <v>0</v>
      </c>
      <c r="O84" s="99">
        <f>SUM(P84:R84)</f>
        <v>44</v>
      </c>
      <c r="P84" s="42">
        <v>22</v>
      </c>
      <c r="Q84" s="42">
        <v>22</v>
      </c>
      <c r="R84" s="42">
        <v>0</v>
      </c>
    </row>
    <row r="85" spans="2:18" ht="22.9" customHeight="1" x14ac:dyDescent="0.25">
      <c r="B85" s="41" t="s">
        <v>15</v>
      </c>
      <c r="C85" s="99">
        <f t="shared" ref="C85:C90" si="8">SUM(D85:F85)</f>
        <v>123</v>
      </c>
      <c r="D85" s="42">
        <v>80</v>
      </c>
      <c r="E85" s="42">
        <v>14</v>
      </c>
      <c r="F85" s="42">
        <v>29</v>
      </c>
      <c r="G85" s="99">
        <f t="shared" ref="G85:G90" si="9">SUM(H85:J85)</f>
        <v>1041</v>
      </c>
      <c r="H85" s="42">
        <v>696</v>
      </c>
      <c r="I85" s="42">
        <v>338</v>
      </c>
      <c r="J85" s="42">
        <v>7</v>
      </c>
      <c r="K85" s="99">
        <f t="shared" ref="K85:K90" si="10">SUM(L85:N85)</f>
        <v>27</v>
      </c>
      <c r="L85" s="42">
        <v>18</v>
      </c>
      <c r="M85" s="42">
        <v>9</v>
      </c>
      <c r="N85" s="42">
        <v>0</v>
      </c>
      <c r="O85" s="99">
        <f t="shared" ref="O85:O90" si="11">SUM(P85:R85)</f>
        <v>39</v>
      </c>
      <c r="P85" s="42">
        <v>28</v>
      </c>
      <c r="Q85" s="42">
        <v>11</v>
      </c>
      <c r="R85" s="42">
        <v>0</v>
      </c>
    </row>
    <row r="86" spans="2:18" ht="24" customHeight="1" x14ac:dyDescent="0.25">
      <c r="B86" s="41" t="s">
        <v>16</v>
      </c>
      <c r="C86" s="99">
        <f t="shared" si="8"/>
        <v>161</v>
      </c>
      <c r="D86" s="42">
        <v>77</v>
      </c>
      <c r="E86" s="42">
        <v>33</v>
      </c>
      <c r="F86" s="42">
        <v>51</v>
      </c>
      <c r="G86" s="99">
        <f t="shared" si="9"/>
        <v>1108</v>
      </c>
      <c r="H86" s="42">
        <v>713</v>
      </c>
      <c r="I86" s="42">
        <v>386</v>
      </c>
      <c r="J86" s="42">
        <v>9</v>
      </c>
      <c r="K86" s="99">
        <f t="shared" si="10"/>
        <v>27</v>
      </c>
      <c r="L86" s="42">
        <v>16</v>
      </c>
      <c r="M86" s="42">
        <v>11</v>
      </c>
      <c r="N86" s="42">
        <v>0</v>
      </c>
      <c r="O86" s="99">
        <f t="shared" si="11"/>
        <v>43</v>
      </c>
      <c r="P86" s="42">
        <v>21</v>
      </c>
      <c r="Q86" s="42">
        <v>21</v>
      </c>
      <c r="R86" s="42">
        <v>1</v>
      </c>
    </row>
    <row r="87" spans="2:18" ht="24" customHeight="1" x14ac:dyDescent="0.25">
      <c r="B87" s="41" t="s">
        <v>17</v>
      </c>
      <c r="C87" s="99">
        <f t="shared" si="8"/>
        <v>147</v>
      </c>
      <c r="D87" s="42">
        <v>96</v>
      </c>
      <c r="E87" s="42">
        <v>12</v>
      </c>
      <c r="F87" s="42">
        <v>39</v>
      </c>
      <c r="G87" s="99">
        <f t="shared" si="9"/>
        <v>1107</v>
      </c>
      <c r="H87" s="42">
        <v>691</v>
      </c>
      <c r="I87" s="42">
        <v>409</v>
      </c>
      <c r="J87" s="42">
        <v>7</v>
      </c>
      <c r="K87" s="99">
        <f t="shared" si="10"/>
        <v>7</v>
      </c>
      <c r="L87" s="42">
        <v>3</v>
      </c>
      <c r="M87" s="42">
        <v>4</v>
      </c>
      <c r="N87" s="42">
        <v>0</v>
      </c>
      <c r="O87" s="99">
        <f t="shared" si="11"/>
        <v>35</v>
      </c>
      <c r="P87" s="42">
        <v>20</v>
      </c>
      <c r="Q87" s="42">
        <v>15</v>
      </c>
      <c r="R87" s="42">
        <v>0</v>
      </c>
    </row>
    <row r="88" spans="2:18" ht="24" customHeight="1" x14ac:dyDescent="0.25">
      <c r="B88" s="41" t="s">
        <v>18</v>
      </c>
      <c r="C88" s="99">
        <f t="shared" si="8"/>
        <v>150</v>
      </c>
      <c r="D88" s="42">
        <v>87</v>
      </c>
      <c r="E88" s="42">
        <v>18</v>
      </c>
      <c r="F88" s="42">
        <v>45</v>
      </c>
      <c r="G88" s="99">
        <f t="shared" si="9"/>
        <v>1162</v>
      </c>
      <c r="H88" s="42">
        <v>775</v>
      </c>
      <c r="I88" s="42">
        <v>369</v>
      </c>
      <c r="J88" s="42">
        <v>18</v>
      </c>
      <c r="K88" s="99">
        <f t="shared" si="10"/>
        <v>20</v>
      </c>
      <c r="L88" s="42">
        <v>19</v>
      </c>
      <c r="M88" s="42">
        <v>1</v>
      </c>
      <c r="N88" s="42">
        <v>0</v>
      </c>
      <c r="O88" s="99">
        <f t="shared" si="11"/>
        <v>55</v>
      </c>
      <c r="P88" s="42">
        <v>30</v>
      </c>
      <c r="Q88" s="42">
        <v>24</v>
      </c>
      <c r="R88" s="42">
        <v>1</v>
      </c>
    </row>
    <row r="89" spans="2:18" ht="24" customHeight="1" thickBot="1" x14ac:dyDescent="0.3">
      <c r="B89" s="41" t="s">
        <v>19</v>
      </c>
      <c r="C89" s="99">
        <f t="shared" si="8"/>
        <v>139</v>
      </c>
      <c r="D89" s="42">
        <v>75</v>
      </c>
      <c r="E89" s="42">
        <v>19</v>
      </c>
      <c r="F89" s="42">
        <v>45</v>
      </c>
      <c r="G89" s="99">
        <f t="shared" si="9"/>
        <v>1182</v>
      </c>
      <c r="H89" s="42">
        <v>827</v>
      </c>
      <c r="I89" s="42">
        <v>345</v>
      </c>
      <c r="J89" s="42">
        <v>10</v>
      </c>
      <c r="K89" s="99">
        <f t="shared" si="10"/>
        <v>19</v>
      </c>
      <c r="L89" s="42">
        <v>17</v>
      </c>
      <c r="M89" s="42">
        <v>2</v>
      </c>
      <c r="N89" s="42">
        <v>0</v>
      </c>
      <c r="O89" s="99">
        <f t="shared" si="11"/>
        <v>50</v>
      </c>
      <c r="P89" s="42">
        <v>35</v>
      </c>
      <c r="Q89" s="42">
        <v>14</v>
      </c>
      <c r="R89" s="42">
        <v>1</v>
      </c>
    </row>
    <row r="90" spans="2:18" ht="24" hidden="1" customHeight="1" x14ac:dyDescent="0.25">
      <c r="B90" s="41" t="s">
        <v>20</v>
      </c>
      <c r="C90" s="99">
        <f t="shared" si="8"/>
        <v>0</v>
      </c>
      <c r="D90" s="42"/>
      <c r="E90" s="42"/>
      <c r="F90" s="42"/>
      <c r="G90" s="99">
        <f t="shared" si="9"/>
        <v>0</v>
      </c>
      <c r="H90" s="42"/>
      <c r="I90" s="42"/>
      <c r="J90" s="42"/>
      <c r="K90" s="99">
        <f t="shared" si="10"/>
        <v>0</v>
      </c>
      <c r="L90" s="42"/>
      <c r="M90" s="42"/>
      <c r="N90" s="42"/>
      <c r="O90" s="99">
        <f t="shared" si="11"/>
        <v>0</v>
      </c>
      <c r="P90" s="42"/>
      <c r="Q90" s="42"/>
      <c r="R90" s="42"/>
    </row>
    <row r="91" spans="2:18" ht="24" hidden="1" customHeight="1" thickBot="1" x14ac:dyDescent="0.3">
      <c r="B91" s="100" t="s">
        <v>21</v>
      </c>
      <c r="C91" s="101">
        <f>SUM(D91:F91)</f>
        <v>0</v>
      </c>
      <c r="D91" s="102"/>
      <c r="E91" s="102"/>
      <c r="F91" s="102"/>
      <c r="G91" s="101">
        <f>SUM(H91:J91)</f>
        <v>0</v>
      </c>
      <c r="H91" s="102"/>
      <c r="I91" s="102"/>
      <c r="J91" s="102"/>
      <c r="K91" s="101">
        <f>SUM(L91:N91)</f>
        <v>0</v>
      </c>
      <c r="L91" s="102"/>
      <c r="M91" s="102"/>
      <c r="N91" s="102"/>
      <c r="O91" s="101">
        <f>SUM(P91:R91)</f>
        <v>0</v>
      </c>
      <c r="P91" s="102"/>
      <c r="Q91" s="102"/>
      <c r="R91" s="102"/>
    </row>
    <row r="92" spans="2:18" ht="25.5" customHeight="1" x14ac:dyDescent="0.25">
      <c r="B92" s="103" t="s">
        <v>3</v>
      </c>
      <c r="C92" s="104">
        <f>SUM(C80:C91)</f>
        <v>1485</v>
      </c>
      <c r="D92" s="105">
        <f t="shared" ref="D92:R92" si="12">SUM(D80:D91)</f>
        <v>835</v>
      </c>
      <c r="E92" s="105">
        <f t="shared" si="12"/>
        <v>192</v>
      </c>
      <c r="F92" s="105">
        <f t="shared" si="12"/>
        <v>458</v>
      </c>
      <c r="G92" s="104">
        <f t="shared" si="12"/>
        <v>10805</v>
      </c>
      <c r="H92" s="105">
        <f t="shared" si="12"/>
        <v>7012</v>
      </c>
      <c r="I92" s="105">
        <f t="shared" si="12"/>
        <v>3693</v>
      </c>
      <c r="J92" s="105">
        <f t="shared" si="12"/>
        <v>100</v>
      </c>
      <c r="K92" s="104">
        <f t="shared" si="12"/>
        <v>154</v>
      </c>
      <c r="L92" s="105">
        <f t="shared" si="12"/>
        <v>109</v>
      </c>
      <c r="M92" s="105">
        <f t="shared" si="12"/>
        <v>45</v>
      </c>
      <c r="N92" s="105">
        <f t="shared" si="12"/>
        <v>0</v>
      </c>
      <c r="O92" s="104">
        <f t="shared" si="12"/>
        <v>400</v>
      </c>
      <c r="P92" s="105">
        <f t="shared" si="12"/>
        <v>233</v>
      </c>
      <c r="Q92" s="105">
        <f t="shared" si="12"/>
        <v>163</v>
      </c>
      <c r="R92" s="105">
        <f t="shared" si="12"/>
        <v>4</v>
      </c>
    </row>
    <row r="93" spans="2:18" ht="25.5" customHeight="1" thickBot="1" x14ac:dyDescent="0.3">
      <c r="B93" s="48" t="s">
        <v>22</v>
      </c>
      <c r="C93" s="49">
        <f>SUM(D93:F93)</f>
        <v>1</v>
      </c>
      <c r="D93" s="49">
        <f>D92/$C$92</f>
        <v>0.56228956228956228</v>
      </c>
      <c r="E93" s="49">
        <f t="shared" ref="E93:F93" si="13">E92/$C$92</f>
        <v>0.12929292929292929</v>
      </c>
      <c r="F93" s="49">
        <f t="shared" si="13"/>
        <v>0.30841750841750842</v>
      </c>
      <c r="G93" s="49">
        <f>SUM(H93:J93)</f>
        <v>1</v>
      </c>
      <c r="H93" s="49">
        <f>H92/$G$92</f>
        <v>0.64895881536325772</v>
      </c>
      <c r="I93" s="49">
        <f t="shared" ref="I93:J93" si="14">I92/$G$92</f>
        <v>0.34178621008792226</v>
      </c>
      <c r="J93" s="49">
        <f t="shared" si="14"/>
        <v>9.2549745488199903E-3</v>
      </c>
      <c r="K93" s="49">
        <f>SUM(L93:N93)</f>
        <v>1</v>
      </c>
      <c r="L93" s="49">
        <f>L92/$K$92</f>
        <v>0.70779220779220775</v>
      </c>
      <c r="M93" s="49">
        <f t="shared" ref="M93:N93" si="15">M92/$K$92</f>
        <v>0.29220779220779219</v>
      </c>
      <c r="N93" s="49">
        <f t="shared" si="15"/>
        <v>0</v>
      </c>
      <c r="O93" s="49">
        <f>SUM(P93:R93)</f>
        <v>1</v>
      </c>
      <c r="P93" s="49">
        <f>P92/$O$92</f>
        <v>0.58250000000000002</v>
      </c>
      <c r="Q93" s="49">
        <f t="shared" ref="Q93:R93" si="16">Q92/$O$92</f>
        <v>0.40749999999999997</v>
      </c>
      <c r="R93" s="49">
        <f t="shared" si="16"/>
        <v>0.01</v>
      </c>
    </row>
    <row r="94" spans="2:18" ht="21" customHeight="1" x14ac:dyDescent="0.25">
      <c r="B94" s="19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</row>
    <row r="95" spans="2:18" ht="21" customHeight="1" x14ac:dyDescent="0.25">
      <c r="B95" s="19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</row>
    <row r="96" spans="2:18" ht="21" customHeight="1" x14ac:dyDescent="0.25">
      <c r="B96" s="19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</row>
    <row r="97" spans="2:18" ht="21" customHeight="1" x14ac:dyDescent="0.25">
      <c r="B97" s="19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</row>
    <row r="98" spans="2:18" ht="21" customHeight="1" x14ac:dyDescent="0.25">
      <c r="B98" s="19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2:18" ht="24" customHeight="1" x14ac:dyDescent="0.25">
      <c r="B99" s="19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</row>
    <row r="100" spans="2:18" ht="18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ht="15.75" customHeight="1" x14ac:dyDescent="0.2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1"/>
    </row>
    <row r="103" spans="2:18" ht="1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 x14ac:dyDescent="0.25">
      <c r="B104" s="56" t="s">
        <v>47</v>
      </c>
      <c r="C104" s="24" t="s">
        <v>3</v>
      </c>
      <c r="D104" s="107" t="s">
        <v>27</v>
      </c>
      <c r="E104" s="108" t="s">
        <v>28</v>
      </c>
      <c r="F104" s="108" t="s">
        <v>29</v>
      </c>
      <c r="G104" s="109" t="s">
        <v>30</v>
      </c>
      <c r="H104" s="108" t="s">
        <v>31</v>
      </c>
      <c r="I104" s="108" t="s">
        <v>32</v>
      </c>
      <c r="J104" s="108" t="s">
        <v>33</v>
      </c>
      <c r="K104" s="110" t="s">
        <v>34</v>
      </c>
      <c r="L104" s="1"/>
      <c r="M104" s="111"/>
      <c r="N104" s="112" t="s">
        <v>23</v>
      </c>
      <c r="O104" s="112" t="s">
        <v>24</v>
      </c>
      <c r="P104" s="112" t="s">
        <v>25</v>
      </c>
      <c r="Q104" s="112" t="s">
        <v>35</v>
      </c>
      <c r="R104" s="111"/>
    </row>
    <row r="105" spans="2:18" ht="24" customHeight="1" x14ac:dyDescent="0.25">
      <c r="B105" s="38" t="s">
        <v>6</v>
      </c>
      <c r="C105" s="34">
        <f>SUM(D105:K105)</f>
        <v>579</v>
      </c>
      <c r="D105" s="35">
        <v>68</v>
      </c>
      <c r="E105" s="35">
        <v>86</v>
      </c>
      <c r="F105" s="35">
        <v>77</v>
      </c>
      <c r="G105" s="35">
        <v>34</v>
      </c>
      <c r="H105" s="35">
        <v>61</v>
      </c>
      <c r="I105" s="35">
        <v>63</v>
      </c>
      <c r="J105" s="60">
        <v>64</v>
      </c>
      <c r="K105" s="35">
        <v>126</v>
      </c>
      <c r="L105" s="1"/>
      <c r="M105" s="111" t="s">
        <v>48</v>
      </c>
      <c r="N105" s="113">
        <f>SUM(D105:E105)</f>
        <v>154</v>
      </c>
      <c r="O105" s="113">
        <f>+F105</f>
        <v>77</v>
      </c>
      <c r="P105" s="113">
        <f>SUM(G105:J105)</f>
        <v>222</v>
      </c>
      <c r="Q105" s="113">
        <f>+K105</f>
        <v>126</v>
      </c>
      <c r="R105" s="111"/>
    </row>
    <row r="106" spans="2:18" ht="24" customHeight="1" x14ac:dyDescent="0.25">
      <c r="B106" s="38" t="s">
        <v>7</v>
      </c>
      <c r="C106" s="34">
        <f t="shared" ref="C106:C107" si="17">SUM(D106:K106)</f>
        <v>59585</v>
      </c>
      <c r="D106" s="35">
        <v>4947</v>
      </c>
      <c r="E106" s="35">
        <v>8113</v>
      </c>
      <c r="F106" s="35">
        <v>6580</v>
      </c>
      <c r="G106" s="35">
        <v>5308</v>
      </c>
      <c r="H106" s="35">
        <v>11546</v>
      </c>
      <c r="I106" s="35">
        <v>10558</v>
      </c>
      <c r="J106" s="35">
        <v>7402</v>
      </c>
      <c r="K106" s="35">
        <v>5131</v>
      </c>
      <c r="L106" s="1"/>
      <c r="M106" s="111" t="s">
        <v>7</v>
      </c>
      <c r="N106" s="113">
        <f>SUM(D106:E106)</f>
        <v>13060</v>
      </c>
      <c r="O106" s="113">
        <f>+F106</f>
        <v>6580</v>
      </c>
      <c r="P106" s="113">
        <f>SUM(G106:J106)</f>
        <v>34814</v>
      </c>
      <c r="Q106" s="113">
        <f>+K106</f>
        <v>5131</v>
      </c>
      <c r="R106" s="111"/>
    </row>
    <row r="107" spans="2:18" ht="24" customHeight="1" x14ac:dyDescent="0.25">
      <c r="B107" s="38" t="s">
        <v>8</v>
      </c>
      <c r="C107" s="34">
        <f t="shared" si="17"/>
        <v>52862</v>
      </c>
      <c r="D107" s="35">
        <v>2669</v>
      </c>
      <c r="E107" s="35">
        <v>5082</v>
      </c>
      <c r="F107" s="35">
        <v>6043</v>
      </c>
      <c r="G107" s="35">
        <v>9201</v>
      </c>
      <c r="H107" s="35">
        <v>12854</v>
      </c>
      <c r="I107" s="35">
        <v>9023</v>
      </c>
      <c r="J107" s="35">
        <v>4830</v>
      </c>
      <c r="K107" s="35">
        <v>3160</v>
      </c>
      <c r="L107" s="1"/>
      <c r="M107" s="111" t="s">
        <v>8</v>
      </c>
      <c r="N107" s="113">
        <f>SUM(D107:E107)</f>
        <v>7751</v>
      </c>
      <c r="O107" s="113">
        <f>+F107</f>
        <v>6043</v>
      </c>
      <c r="P107" s="113">
        <f>SUM(G107:J107)</f>
        <v>35908</v>
      </c>
      <c r="Q107" s="113">
        <f>+K107</f>
        <v>3160</v>
      </c>
      <c r="R107" s="111"/>
    </row>
    <row r="108" spans="2:18" ht="24" customHeight="1" thickBot="1" x14ac:dyDescent="0.3">
      <c r="B108" s="100" t="s">
        <v>9</v>
      </c>
      <c r="C108" s="101">
        <f>SUM(D108:K108)</f>
        <v>26811</v>
      </c>
      <c r="D108" s="102">
        <v>1021</v>
      </c>
      <c r="E108" s="102">
        <v>4928</v>
      </c>
      <c r="F108" s="102">
        <v>12887</v>
      </c>
      <c r="G108" s="102">
        <v>3929</v>
      </c>
      <c r="H108" s="102">
        <v>2147</v>
      </c>
      <c r="I108" s="102">
        <v>1128</v>
      </c>
      <c r="J108" s="102">
        <v>574</v>
      </c>
      <c r="K108" s="102">
        <v>197</v>
      </c>
      <c r="L108" s="1"/>
      <c r="M108" s="111" t="s">
        <v>9</v>
      </c>
      <c r="N108" s="113">
        <f>SUM(D108:E108)</f>
        <v>5949</v>
      </c>
      <c r="O108" s="113">
        <f>+F108</f>
        <v>12887</v>
      </c>
      <c r="P108" s="113">
        <f>SUM(G108:J108)</f>
        <v>7778</v>
      </c>
      <c r="Q108" s="113">
        <f>+K108</f>
        <v>197</v>
      </c>
      <c r="R108" s="111"/>
    </row>
    <row r="109" spans="2:18" ht="25.5" customHeight="1" x14ac:dyDescent="0.25">
      <c r="B109" s="114" t="s">
        <v>3</v>
      </c>
      <c r="C109" s="115">
        <f t="shared" ref="C109:K109" si="18">SUM(C105:C108)</f>
        <v>139837</v>
      </c>
      <c r="D109" s="116">
        <f t="shared" si="18"/>
        <v>8705</v>
      </c>
      <c r="E109" s="116">
        <f t="shared" si="18"/>
        <v>18209</v>
      </c>
      <c r="F109" s="116">
        <f t="shared" si="18"/>
        <v>25587</v>
      </c>
      <c r="G109" s="116">
        <f t="shared" si="18"/>
        <v>18472</v>
      </c>
      <c r="H109" s="116">
        <f t="shared" si="18"/>
        <v>26608</v>
      </c>
      <c r="I109" s="116">
        <f t="shared" si="18"/>
        <v>20772</v>
      </c>
      <c r="J109" s="116">
        <f t="shared" si="18"/>
        <v>12870</v>
      </c>
      <c r="K109" s="116">
        <f t="shared" si="18"/>
        <v>8614</v>
      </c>
      <c r="L109" s="1"/>
      <c r="M109" s="117"/>
      <c r="N109" s="113">
        <f>SUM(N105:N108)</f>
        <v>26914</v>
      </c>
      <c r="O109" s="113">
        <f t="shared" ref="O109:Q109" si="19">SUM(O105:O108)</f>
        <v>25587</v>
      </c>
      <c r="P109" s="113">
        <f t="shared" si="19"/>
        <v>78722</v>
      </c>
      <c r="Q109" s="113">
        <f t="shared" si="19"/>
        <v>8614</v>
      </c>
      <c r="R109" s="111"/>
    </row>
    <row r="110" spans="2:18" ht="25.5" customHeight="1" thickBot="1" x14ac:dyDescent="0.3">
      <c r="B110" s="48" t="s">
        <v>22</v>
      </c>
      <c r="C110" s="50">
        <f t="shared" ref="C110:F110" si="20">C109/$C109</f>
        <v>1</v>
      </c>
      <c r="D110" s="50">
        <f t="shared" si="20"/>
        <v>6.2251049436129205E-2</v>
      </c>
      <c r="E110" s="50">
        <f t="shared" si="20"/>
        <v>0.13021589421969865</v>
      </c>
      <c r="F110" s="50">
        <f t="shared" si="20"/>
        <v>0.18297732359818933</v>
      </c>
      <c r="G110" s="50">
        <f>G109/$C109</f>
        <v>0.13209665539163454</v>
      </c>
      <c r="H110" s="50">
        <f>H109/$C109</f>
        <v>0.19027868160787204</v>
      </c>
      <c r="I110" s="50">
        <f>I109/$C109</f>
        <v>0.14854437666711959</v>
      </c>
      <c r="J110" s="50">
        <f>J109/$C109</f>
        <v>9.2035727311083615E-2</v>
      </c>
      <c r="K110" s="50">
        <f>K109/$C109</f>
        <v>6.1600291768273058E-2</v>
      </c>
      <c r="L110" s="17"/>
      <c r="M110" s="117"/>
      <c r="N110" s="117"/>
      <c r="O110" s="117"/>
      <c r="P110" s="117"/>
      <c r="Q110" s="117"/>
      <c r="R110" s="118"/>
    </row>
    <row r="111" spans="2:18" x14ac:dyDescent="0.25"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R111" s="55"/>
    </row>
    <row r="112" spans="2:18" ht="21" customHeight="1" x14ac:dyDescent="0.25">
      <c r="B112" s="19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N112" s="19"/>
      <c r="O112" s="106"/>
      <c r="P112" s="106"/>
      <c r="Q112" s="106"/>
      <c r="R112" s="63"/>
    </row>
    <row r="113" spans="2:18" ht="30" customHeight="1" x14ac:dyDescent="0.2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119"/>
      <c r="N113" s="54"/>
      <c r="O113" s="54"/>
      <c r="P113" s="54"/>
      <c r="Q113" s="54"/>
      <c r="R113" s="120"/>
    </row>
    <row r="114" spans="2:18" ht="1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7"/>
      <c r="M114" s="17"/>
      <c r="N114" s="1"/>
      <c r="O114" s="1"/>
      <c r="P114" s="1"/>
      <c r="Q114" s="1"/>
      <c r="R114" s="17"/>
    </row>
    <row r="115" spans="2:18" ht="75" customHeight="1" x14ac:dyDescent="0.25">
      <c r="B115" s="56" t="s">
        <v>49</v>
      </c>
      <c r="C115" s="121" t="s">
        <v>3</v>
      </c>
      <c r="D115" s="56" t="s">
        <v>50</v>
      </c>
      <c r="E115" s="56" t="s">
        <v>51</v>
      </c>
      <c r="F115" s="56" t="s">
        <v>52</v>
      </c>
      <c r="G115" s="56" t="s">
        <v>53</v>
      </c>
      <c r="H115" s="122" t="s">
        <v>54</v>
      </c>
      <c r="I115" s="56" t="s">
        <v>55</v>
      </c>
      <c r="J115" s="56" t="s">
        <v>56</v>
      </c>
      <c r="K115" s="56" t="s">
        <v>57</v>
      </c>
      <c r="L115" s="32" t="s">
        <v>58</v>
      </c>
      <c r="M115" s="123"/>
      <c r="O115" s="56" t="s">
        <v>49</v>
      </c>
      <c r="P115" s="121" t="s">
        <v>3</v>
      </c>
      <c r="Q115" s="56" t="s">
        <v>4</v>
      </c>
      <c r="R115" s="56" t="s">
        <v>5</v>
      </c>
    </row>
    <row r="116" spans="2:18" ht="23.25" customHeight="1" x14ac:dyDescent="0.25">
      <c r="B116" s="38" t="s">
        <v>6</v>
      </c>
      <c r="C116" s="34">
        <f>SUM(D116:L116)</f>
        <v>425</v>
      </c>
      <c r="D116" s="35">
        <v>45</v>
      </c>
      <c r="E116" s="35">
        <v>5</v>
      </c>
      <c r="F116" s="35">
        <v>1</v>
      </c>
      <c r="G116" s="35">
        <v>0</v>
      </c>
      <c r="H116" s="35">
        <v>0</v>
      </c>
      <c r="I116" s="35">
        <v>6</v>
      </c>
      <c r="J116" s="35">
        <v>367</v>
      </c>
      <c r="K116" s="35">
        <v>0</v>
      </c>
      <c r="L116" s="35">
        <v>1</v>
      </c>
      <c r="M116" s="124"/>
      <c r="O116" s="38" t="s">
        <v>6</v>
      </c>
      <c r="P116" s="34">
        <f>SUM(Q116:R116)</f>
        <v>579</v>
      </c>
      <c r="Q116" s="35">
        <v>389</v>
      </c>
      <c r="R116" s="35">
        <v>190</v>
      </c>
    </row>
    <row r="117" spans="2:18" ht="23.25" customHeight="1" x14ac:dyDescent="0.25">
      <c r="B117" s="38" t="s">
        <v>7</v>
      </c>
      <c r="C117" s="34">
        <f t="shared" ref="C117:C118" si="21">SUM(D117:L117)</f>
        <v>46525</v>
      </c>
      <c r="D117" s="35">
        <v>4852</v>
      </c>
      <c r="E117" s="35">
        <v>628</v>
      </c>
      <c r="F117" s="35">
        <v>116</v>
      </c>
      <c r="G117" s="35">
        <v>4</v>
      </c>
      <c r="H117" s="35">
        <v>54</v>
      </c>
      <c r="I117" s="35">
        <v>643</v>
      </c>
      <c r="J117" s="35">
        <v>39794</v>
      </c>
      <c r="K117" s="35">
        <v>7</v>
      </c>
      <c r="L117" s="35">
        <v>427</v>
      </c>
      <c r="M117" s="125"/>
      <c r="O117" s="38" t="s">
        <v>7</v>
      </c>
      <c r="P117" s="34">
        <f t="shared" ref="P117:P118" si="22">SUM(Q117:R117)</f>
        <v>59585</v>
      </c>
      <c r="Q117" s="35">
        <v>48123</v>
      </c>
      <c r="R117" s="35">
        <v>11462</v>
      </c>
    </row>
    <row r="118" spans="2:18" ht="23.25" customHeight="1" x14ac:dyDescent="0.25">
      <c r="B118" s="38" t="s">
        <v>8</v>
      </c>
      <c r="C118" s="34">
        <f t="shared" si="21"/>
        <v>45111</v>
      </c>
      <c r="D118" s="35">
        <v>4846</v>
      </c>
      <c r="E118" s="35">
        <v>818</v>
      </c>
      <c r="F118" s="35">
        <v>156</v>
      </c>
      <c r="G118" s="35">
        <v>6</v>
      </c>
      <c r="H118" s="35">
        <v>55</v>
      </c>
      <c r="I118" s="35">
        <v>510</v>
      </c>
      <c r="J118" s="35">
        <v>38326</v>
      </c>
      <c r="K118" s="35">
        <v>3</v>
      </c>
      <c r="L118" s="35">
        <v>391</v>
      </c>
      <c r="M118" s="125"/>
      <c r="O118" s="38" t="s">
        <v>8</v>
      </c>
      <c r="P118" s="34">
        <f t="shared" si="22"/>
        <v>52862</v>
      </c>
      <c r="Q118" s="35">
        <v>44623</v>
      </c>
      <c r="R118" s="35">
        <v>8239</v>
      </c>
    </row>
    <row r="119" spans="2:18" ht="23.25" customHeight="1" thickBot="1" x14ac:dyDescent="0.3">
      <c r="B119" s="100" t="s">
        <v>9</v>
      </c>
      <c r="C119" s="101">
        <f>SUM(D119:L119)</f>
        <v>20862</v>
      </c>
      <c r="D119" s="102">
        <v>1285</v>
      </c>
      <c r="E119" s="102">
        <v>142</v>
      </c>
      <c r="F119" s="102">
        <v>216</v>
      </c>
      <c r="G119" s="102">
        <v>4</v>
      </c>
      <c r="H119" s="102">
        <v>21</v>
      </c>
      <c r="I119" s="102">
        <v>275</v>
      </c>
      <c r="J119" s="102">
        <v>18660</v>
      </c>
      <c r="K119" s="102">
        <v>5</v>
      </c>
      <c r="L119" s="102">
        <v>254</v>
      </c>
      <c r="M119" s="125"/>
      <c r="O119" s="100" t="s">
        <v>9</v>
      </c>
      <c r="P119" s="101">
        <f>SUM(Q119:R119)</f>
        <v>26811</v>
      </c>
      <c r="Q119" s="102">
        <v>25067</v>
      </c>
      <c r="R119" s="102">
        <v>1744</v>
      </c>
    </row>
    <row r="120" spans="2:18" ht="25.5" customHeight="1" x14ac:dyDescent="0.25">
      <c r="B120" s="114" t="s">
        <v>3</v>
      </c>
      <c r="C120" s="115">
        <f t="shared" ref="C120:L120" si="23">SUM(C116:C119)</f>
        <v>112923</v>
      </c>
      <c r="D120" s="116">
        <f t="shared" si="23"/>
        <v>11028</v>
      </c>
      <c r="E120" s="116">
        <f t="shared" si="23"/>
        <v>1593</v>
      </c>
      <c r="F120" s="116">
        <f t="shared" si="23"/>
        <v>489</v>
      </c>
      <c r="G120" s="116">
        <f t="shared" si="23"/>
        <v>14</v>
      </c>
      <c r="H120" s="116">
        <f t="shared" si="23"/>
        <v>130</v>
      </c>
      <c r="I120" s="116">
        <f t="shared" si="23"/>
        <v>1434</v>
      </c>
      <c r="J120" s="116">
        <f t="shared" si="23"/>
        <v>97147</v>
      </c>
      <c r="K120" s="116">
        <f t="shared" si="23"/>
        <v>15</v>
      </c>
      <c r="L120" s="116">
        <f t="shared" si="23"/>
        <v>1073</v>
      </c>
      <c r="M120" s="71"/>
      <c r="O120" s="114" t="s">
        <v>3</v>
      </c>
      <c r="P120" s="115">
        <f t="shared" ref="P120:R120" si="24">SUM(P116:P119)</f>
        <v>139837</v>
      </c>
      <c r="Q120" s="116">
        <f t="shared" si="24"/>
        <v>118202</v>
      </c>
      <c r="R120" s="116">
        <f t="shared" si="24"/>
        <v>21635</v>
      </c>
    </row>
    <row r="121" spans="2:18" ht="25.5" customHeight="1" thickBot="1" x14ac:dyDescent="0.3">
      <c r="B121" s="48" t="s">
        <v>22</v>
      </c>
      <c r="C121" s="126">
        <f>SUM(D121:L121)</f>
        <v>1</v>
      </c>
      <c r="D121" s="126">
        <f>D120/$C$120</f>
        <v>9.7659467070481662E-2</v>
      </c>
      <c r="E121" s="126">
        <f t="shared" ref="E121:L121" si="25">E120/$C$120</f>
        <v>1.4106957838527138E-2</v>
      </c>
      <c r="F121" s="126">
        <f t="shared" si="25"/>
        <v>4.3303844212427937E-3</v>
      </c>
      <c r="G121" s="126">
        <f t="shared" si="25"/>
        <v>1.2397828608875074E-4</v>
      </c>
      <c r="H121" s="126">
        <f t="shared" si="25"/>
        <v>1.1512269422526854E-3</v>
      </c>
      <c r="I121" s="126">
        <f t="shared" si="25"/>
        <v>1.2698918732233468E-2</v>
      </c>
      <c r="J121" s="126">
        <f t="shared" si="25"/>
        <v>0.86029418276170488</v>
      </c>
      <c r="K121" s="126">
        <f t="shared" si="25"/>
        <v>1.3283387795223295E-4</v>
      </c>
      <c r="L121" s="126">
        <f t="shared" si="25"/>
        <v>9.5020500695163958E-3</v>
      </c>
      <c r="M121" s="39"/>
      <c r="O121" s="48" t="s">
        <v>22</v>
      </c>
      <c r="P121" s="126">
        <f>SUM(Q121:R121)</f>
        <v>1</v>
      </c>
      <c r="Q121" s="126">
        <f>Q120/$P$120</f>
        <v>0.84528415226299192</v>
      </c>
      <c r="R121" s="126">
        <f>R120/$P$120</f>
        <v>0.15471584773700808</v>
      </c>
    </row>
    <row r="122" spans="2:18" ht="15" customHeight="1" x14ac:dyDescent="0.25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9"/>
      <c r="N122" s="39"/>
      <c r="O122" s="39"/>
      <c r="P122" s="39"/>
      <c r="Q122" s="17"/>
      <c r="R122" s="17"/>
    </row>
    <row r="123" spans="2:18" x14ac:dyDescent="0.25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8"/>
      <c r="M123" s="17"/>
      <c r="N123" s="17"/>
      <c r="O123" s="17"/>
      <c r="P123" s="17"/>
      <c r="Q123" s="17"/>
      <c r="R123" s="17"/>
    </row>
    <row r="124" spans="2:18" ht="16.5" x14ac:dyDescent="0.25">
      <c r="B124" s="130"/>
      <c r="C124" s="73"/>
      <c r="D124" s="72"/>
      <c r="E124" s="72"/>
      <c r="F124" s="131"/>
      <c r="G124" s="37"/>
      <c r="H124" s="73"/>
      <c r="I124" s="73"/>
      <c r="J124" s="72"/>
      <c r="K124" s="72"/>
      <c r="L124" s="39"/>
      <c r="M124" s="40"/>
      <c r="N124" s="40"/>
      <c r="O124" s="40"/>
      <c r="P124" s="40"/>
      <c r="Q124" s="40"/>
      <c r="R124" s="40"/>
    </row>
    <row r="125" spans="2:18" ht="16.5" x14ac:dyDescent="0.25">
      <c r="B125" s="130"/>
      <c r="C125" s="73"/>
      <c r="D125" s="72"/>
      <c r="E125" s="72"/>
      <c r="F125" s="131"/>
      <c r="G125" s="37"/>
      <c r="H125" s="73"/>
      <c r="I125" s="73"/>
      <c r="J125" s="72"/>
      <c r="K125" s="72"/>
      <c r="L125" s="39"/>
      <c r="M125" s="40"/>
      <c r="N125" s="40"/>
      <c r="O125" s="40"/>
      <c r="P125" s="40"/>
      <c r="Q125" s="40"/>
      <c r="R125" s="40"/>
    </row>
    <row r="126" spans="2:18" ht="15.75" x14ac:dyDescent="0.25">
      <c r="B126" s="19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N126" s="19"/>
      <c r="O126" s="106"/>
      <c r="P126" s="106"/>
      <c r="Q126" s="106"/>
      <c r="R126" s="63"/>
    </row>
    <row r="127" spans="2:18" ht="30" customHeight="1" x14ac:dyDescent="0.25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119"/>
    </row>
    <row r="128" spans="2:18" ht="1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7"/>
    </row>
    <row r="129" spans="2:18" ht="68.25" customHeight="1" x14ac:dyDescent="0.25">
      <c r="B129" s="56" t="s">
        <v>49</v>
      </c>
      <c r="C129" s="121" t="s">
        <v>3</v>
      </c>
      <c r="D129" s="56" t="s">
        <v>50</v>
      </c>
      <c r="E129" s="56" t="s">
        <v>51</v>
      </c>
      <c r="F129" s="56" t="s">
        <v>59</v>
      </c>
      <c r="G129" s="56" t="s">
        <v>60</v>
      </c>
      <c r="H129" s="122" t="s">
        <v>61</v>
      </c>
      <c r="I129" s="56" t="s">
        <v>62</v>
      </c>
      <c r="J129" s="56" t="s">
        <v>63</v>
      </c>
      <c r="K129" s="56" t="s">
        <v>64</v>
      </c>
      <c r="L129" s="56" t="s">
        <v>65</v>
      </c>
      <c r="M129" s="56" t="s">
        <v>66</v>
      </c>
      <c r="N129" s="56" t="s">
        <v>67</v>
      </c>
      <c r="O129" s="56" t="s">
        <v>68</v>
      </c>
      <c r="P129" s="56" t="s">
        <v>69</v>
      </c>
      <c r="Q129" s="56" t="s">
        <v>70</v>
      </c>
      <c r="R129" s="56" t="s">
        <v>58</v>
      </c>
    </row>
    <row r="130" spans="2:18" ht="23.25" customHeight="1" x14ac:dyDescent="0.25">
      <c r="B130" s="38" t="s">
        <v>6</v>
      </c>
      <c r="C130" s="34">
        <f>SUM(D130:R130)</f>
        <v>551</v>
      </c>
      <c r="D130" s="35">
        <v>52</v>
      </c>
      <c r="E130" s="35">
        <v>5</v>
      </c>
      <c r="F130" s="35">
        <v>0</v>
      </c>
      <c r="G130" s="35">
        <v>1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493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2:18" ht="23.25" customHeight="1" x14ac:dyDescent="0.25">
      <c r="B131" s="38" t="s">
        <v>7</v>
      </c>
      <c r="C131" s="34">
        <f t="shared" ref="C131:C132" si="26">SUM(D131:R131)</f>
        <v>57862</v>
      </c>
      <c r="D131" s="35">
        <v>5253</v>
      </c>
      <c r="E131" s="35">
        <v>627</v>
      </c>
      <c r="F131" s="35">
        <v>24</v>
      </c>
      <c r="G131" s="35">
        <v>45</v>
      </c>
      <c r="H131" s="35">
        <v>2</v>
      </c>
      <c r="I131" s="35">
        <v>3</v>
      </c>
      <c r="J131" s="35">
        <v>7</v>
      </c>
      <c r="K131" s="35">
        <v>2</v>
      </c>
      <c r="L131" s="35">
        <v>26</v>
      </c>
      <c r="M131" s="35">
        <v>51766</v>
      </c>
      <c r="N131" s="35">
        <v>25</v>
      </c>
      <c r="O131" s="35">
        <v>18</v>
      </c>
      <c r="P131" s="35">
        <v>3</v>
      </c>
      <c r="Q131" s="35">
        <v>20</v>
      </c>
      <c r="R131" s="35">
        <v>41</v>
      </c>
    </row>
    <row r="132" spans="2:18" ht="23.25" customHeight="1" x14ac:dyDescent="0.25">
      <c r="B132" s="38" t="s">
        <v>8</v>
      </c>
      <c r="C132" s="34">
        <f t="shared" si="26"/>
        <v>51914</v>
      </c>
      <c r="D132" s="35">
        <v>5142</v>
      </c>
      <c r="E132" s="35">
        <v>806</v>
      </c>
      <c r="F132" s="35">
        <v>49</v>
      </c>
      <c r="G132" s="35">
        <v>81</v>
      </c>
      <c r="H132" s="35">
        <v>10</v>
      </c>
      <c r="I132" s="35">
        <v>10</v>
      </c>
      <c r="J132" s="35">
        <v>11</v>
      </c>
      <c r="K132" s="35">
        <v>6</v>
      </c>
      <c r="L132" s="35">
        <v>39</v>
      </c>
      <c r="M132" s="35">
        <v>45643</v>
      </c>
      <c r="N132" s="35">
        <v>7</v>
      </c>
      <c r="O132" s="35">
        <v>13</v>
      </c>
      <c r="P132" s="35">
        <v>3</v>
      </c>
      <c r="Q132" s="35">
        <v>23</v>
      </c>
      <c r="R132" s="35">
        <v>71</v>
      </c>
    </row>
    <row r="133" spans="2:18" ht="23.25" customHeight="1" thickBot="1" x14ac:dyDescent="0.3">
      <c r="B133" s="100" t="s">
        <v>9</v>
      </c>
      <c r="C133" s="101">
        <f>SUM(D133:R133)</f>
        <v>26732</v>
      </c>
      <c r="D133" s="102">
        <v>1172</v>
      </c>
      <c r="E133" s="102">
        <v>98</v>
      </c>
      <c r="F133" s="102">
        <v>51</v>
      </c>
      <c r="G133" s="102">
        <v>160</v>
      </c>
      <c r="H133" s="102">
        <v>8</v>
      </c>
      <c r="I133" s="102">
        <v>2</v>
      </c>
      <c r="J133" s="102">
        <v>15</v>
      </c>
      <c r="K133" s="102">
        <v>3</v>
      </c>
      <c r="L133" s="102">
        <v>37</v>
      </c>
      <c r="M133" s="102">
        <v>25101</v>
      </c>
      <c r="N133" s="102">
        <v>4</v>
      </c>
      <c r="O133" s="102">
        <v>18</v>
      </c>
      <c r="P133" s="102">
        <v>8</v>
      </c>
      <c r="Q133" s="102">
        <v>23</v>
      </c>
      <c r="R133" s="102">
        <v>32</v>
      </c>
    </row>
    <row r="134" spans="2:18" ht="25.5" customHeight="1" x14ac:dyDescent="0.25">
      <c r="B134" s="114" t="s">
        <v>3</v>
      </c>
      <c r="C134" s="115">
        <f t="shared" ref="C134:R134" si="27">SUM(C130:C133)</f>
        <v>137059</v>
      </c>
      <c r="D134" s="116">
        <f t="shared" si="27"/>
        <v>11619</v>
      </c>
      <c r="E134" s="116">
        <f t="shared" si="27"/>
        <v>1536</v>
      </c>
      <c r="F134" s="116">
        <f t="shared" si="27"/>
        <v>124</v>
      </c>
      <c r="G134" s="116">
        <f t="shared" si="27"/>
        <v>287</v>
      </c>
      <c r="H134" s="116">
        <f t="shared" si="27"/>
        <v>20</v>
      </c>
      <c r="I134" s="116">
        <f t="shared" si="27"/>
        <v>15</v>
      </c>
      <c r="J134" s="116">
        <f t="shared" si="27"/>
        <v>33</v>
      </c>
      <c r="K134" s="116">
        <f t="shared" si="27"/>
        <v>11</v>
      </c>
      <c r="L134" s="116">
        <f t="shared" si="27"/>
        <v>102</v>
      </c>
      <c r="M134" s="116">
        <f t="shared" si="27"/>
        <v>123003</v>
      </c>
      <c r="N134" s="116">
        <f t="shared" si="27"/>
        <v>36</v>
      </c>
      <c r="O134" s="116">
        <f t="shared" si="27"/>
        <v>49</v>
      </c>
      <c r="P134" s="116">
        <f t="shared" si="27"/>
        <v>14</v>
      </c>
      <c r="Q134" s="116">
        <f t="shared" si="27"/>
        <v>66</v>
      </c>
      <c r="R134" s="116">
        <f t="shared" si="27"/>
        <v>144</v>
      </c>
    </row>
    <row r="135" spans="2:18" ht="25.5" customHeight="1" thickBot="1" x14ac:dyDescent="0.3">
      <c r="B135" s="48" t="s">
        <v>22</v>
      </c>
      <c r="C135" s="126">
        <f>SUM(D135:R135)</f>
        <v>1</v>
      </c>
      <c r="D135" s="126">
        <f>D134/$C$134</f>
        <v>8.4773710591788939E-2</v>
      </c>
      <c r="E135" s="126">
        <f t="shared" ref="E135:R135" si="28">E134/$C$134</f>
        <v>1.120685252336585E-2</v>
      </c>
      <c r="F135" s="126">
        <f t="shared" si="28"/>
        <v>9.0471986516755555E-4</v>
      </c>
      <c r="G135" s="126">
        <f t="shared" si="28"/>
        <v>2.0939887201861973E-3</v>
      </c>
      <c r="H135" s="126">
        <f t="shared" si="28"/>
        <v>1.4592255889799284E-4</v>
      </c>
      <c r="I135" s="126">
        <f t="shared" si="28"/>
        <v>1.0944191917349463E-4</v>
      </c>
      <c r="J135" s="126">
        <f t="shared" si="28"/>
        <v>2.4077222218168819E-4</v>
      </c>
      <c r="K135" s="126">
        <f t="shared" si="28"/>
        <v>8.0257407393896058E-5</v>
      </c>
      <c r="L135" s="126">
        <f t="shared" si="28"/>
        <v>7.4420505037976347E-4</v>
      </c>
      <c r="M135" s="126">
        <f t="shared" si="28"/>
        <v>0.89744562560649066</v>
      </c>
      <c r="N135" s="126">
        <f t="shared" si="28"/>
        <v>2.6266060601638709E-4</v>
      </c>
      <c r="O135" s="126">
        <f t="shared" si="28"/>
        <v>3.5751026930008246E-4</v>
      </c>
      <c r="P135" s="126">
        <f t="shared" si="28"/>
        <v>1.0214579122859499E-4</v>
      </c>
      <c r="Q135" s="126">
        <f t="shared" si="28"/>
        <v>4.8154444436337637E-4</v>
      </c>
      <c r="R135" s="126">
        <f t="shared" si="28"/>
        <v>1.0506424240655484E-3</v>
      </c>
    </row>
    <row r="136" spans="2:18" ht="15" customHeight="1" x14ac:dyDescent="0.25"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</row>
    <row r="137" spans="2:18" x14ac:dyDescent="0.25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8"/>
    </row>
    <row r="138" spans="2:18" ht="16.5" x14ac:dyDescent="0.25">
      <c r="B138" s="130"/>
      <c r="C138" s="73"/>
      <c r="D138" s="72"/>
      <c r="E138" s="72"/>
      <c r="F138" s="131"/>
      <c r="G138" s="37"/>
      <c r="H138" s="73"/>
      <c r="I138" s="73"/>
      <c r="J138" s="72"/>
      <c r="K138" s="72"/>
      <c r="L138" s="39"/>
      <c r="M138" s="40"/>
      <c r="N138" s="40"/>
      <c r="O138" s="40"/>
      <c r="P138" s="40"/>
      <c r="Q138" s="40"/>
      <c r="R138" s="40"/>
    </row>
    <row r="139" spans="2:18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8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2:18" ht="16.5" x14ac:dyDescent="0.25">
      <c r="B142" s="130"/>
      <c r="C142" s="73"/>
      <c r="D142" s="72"/>
      <c r="E142" s="72"/>
      <c r="F142" s="131"/>
      <c r="G142" s="46"/>
      <c r="H142" s="73"/>
      <c r="I142" s="73"/>
      <c r="J142" s="73"/>
      <c r="K142" s="73"/>
      <c r="M142" s="75"/>
      <c r="N142" s="75"/>
      <c r="O142" s="75"/>
      <c r="P142" s="75"/>
      <c r="Q142" s="75"/>
      <c r="R142" s="75"/>
    </row>
    <row r="143" spans="2:18" ht="27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32"/>
      <c r="N143" s="17"/>
      <c r="O143" s="17"/>
      <c r="P143" s="17"/>
      <c r="Q143" s="17"/>
      <c r="R143" s="1"/>
    </row>
    <row r="144" spans="2:18" ht="22.9" customHeight="1" x14ac:dyDescent="0.25">
      <c r="B144" s="92" t="s">
        <v>71</v>
      </c>
      <c r="C144" s="133" t="s">
        <v>72</v>
      </c>
      <c r="D144" s="86" t="s">
        <v>73</v>
      </c>
      <c r="E144" s="88"/>
      <c r="F144" s="134" t="s">
        <v>74</v>
      </c>
      <c r="G144" s="135"/>
      <c r="H144" s="135"/>
      <c r="I144" s="135"/>
      <c r="J144" s="135"/>
      <c r="K144" s="135"/>
      <c r="L144" s="135"/>
      <c r="M144" s="136"/>
      <c r="N144" s="137" t="s">
        <v>49</v>
      </c>
      <c r="O144" s="138"/>
      <c r="P144" s="138"/>
      <c r="Q144" s="139"/>
    </row>
    <row r="145" spans="2:17" ht="33.75" customHeight="1" x14ac:dyDescent="0.25">
      <c r="B145" s="140"/>
      <c r="C145" s="141"/>
      <c r="D145" s="142" t="s">
        <v>4</v>
      </c>
      <c r="E145" s="143" t="s">
        <v>5</v>
      </c>
      <c r="F145" s="144" t="s">
        <v>27</v>
      </c>
      <c r="G145" s="144" t="s">
        <v>28</v>
      </c>
      <c r="H145" s="144" t="s">
        <v>29</v>
      </c>
      <c r="I145" s="144" t="s">
        <v>30</v>
      </c>
      <c r="J145" s="144" t="s">
        <v>31</v>
      </c>
      <c r="K145" s="144" t="s">
        <v>32</v>
      </c>
      <c r="L145" s="144" t="s">
        <v>33</v>
      </c>
      <c r="M145" s="145" t="s">
        <v>34</v>
      </c>
      <c r="N145" s="146" t="s">
        <v>6</v>
      </c>
      <c r="O145" s="146" t="s">
        <v>7</v>
      </c>
      <c r="P145" s="146" t="s">
        <v>8</v>
      </c>
      <c r="Q145" s="147" t="s">
        <v>9</v>
      </c>
    </row>
    <row r="146" spans="2:17" ht="17.25" customHeight="1" x14ac:dyDescent="0.25">
      <c r="B146" s="38" t="s">
        <v>75</v>
      </c>
      <c r="C146" s="34">
        <f t="shared" ref="C146:C170" si="29">SUM(D146:E146)</f>
        <v>1720</v>
      </c>
      <c r="D146" s="148">
        <v>1495</v>
      </c>
      <c r="E146" s="35">
        <v>225</v>
      </c>
      <c r="F146" s="35">
        <v>91</v>
      </c>
      <c r="G146" s="35">
        <v>215</v>
      </c>
      <c r="H146" s="35">
        <v>406</v>
      </c>
      <c r="I146" s="35">
        <v>212</v>
      </c>
      <c r="J146" s="35">
        <v>291</v>
      </c>
      <c r="K146" s="35">
        <v>262</v>
      </c>
      <c r="L146" s="35">
        <v>159</v>
      </c>
      <c r="M146" s="35">
        <v>84</v>
      </c>
      <c r="N146" s="148">
        <v>5</v>
      </c>
      <c r="O146" s="148">
        <v>637</v>
      </c>
      <c r="P146" s="148">
        <v>587</v>
      </c>
      <c r="Q146" s="148">
        <v>491</v>
      </c>
    </row>
    <row r="147" spans="2:17" ht="17.25" customHeight="1" x14ac:dyDescent="0.25">
      <c r="B147" s="38" t="s">
        <v>76</v>
      </c>
      <c r="C147" s="34">
        <f t="shared" si="29"/>
        <v>7275</v>
      </c>
      <c r="D147" s="35">
        <v>6074</v>
      </c>
      <c r="E147" s="35">
        <v>1201</v>
      </c>
      <c r="F147" s="35">
        <v>368</v>
      </c>
      <c r="G147" s="35">
        <v>820</v>
      </c>
      <c r="H147" s="35">
        <v>1242</v>
      </c>
      <c r="I147" s="35">
        <v>923</v>
      </c>
      <c r="J147" s="35">
        <v>1406</v>
      </c>
      <c r="K147" s="35">
        <v>1154</v>
      </c>
      <c r="L147" s="35">
        <v>820</v>
      </c>
      <c r="M147" s="35">
        <v>542</v>
      </c>
      <c r="N147" s="35">
        <v>48</v>
      </c>
      <c r="O147" s="35">
        <v>3352</v>
      </c>
      <c r="P147" s="35">
        <v>2845</v>
      </c>
      <c r="Q147" s="35">
        <v>1030</v>
      </c>
    </row>
    <row r="148" spans="2:17" ht="17.25" customHeight="1" x14ac:dyDescent="0.25">
      <c r="B148" s="38" t="s">
        <v>77</v>
      </c>
      <c r="C148" s="34">
        <f t="shared" si="29"/>
        <v>2581</v>
      </c>
      <c r="D148" s="35">
        <v>2313</v>
      </c>
      <c r="E148" s="35">
        <v>268</v>
      </c>
      <c r="F148" s="35">
        <v>86</v>
      </c>
      <c r="G148" s="35">
        <v>202</v>
      </c>
      <c r="H148" s="35">
        <v>323</v>
      </c>
      <c r="I148" s="35">
        <v>352</v>
      </c>
      <c r="J148" s="35">
        <v>554</v>
      </c>
      <c r="K148" s="35">
        <v>548</v>
      </c>
      <c r="L148" s="35">
        <v>351</v>
      </c>
      <c r="M148" s="35">
        <v>165</v>
      </c>
      <c r="N148" s="35">
        <v>12</v>
      </c>
      <c r="O148" s="35">
        <v>1142</v>
      </c>
      <c r="P148" s="35">
        <v>1088</v>
      </c>
      <c r="Q148" s="35">
        <v>339</v>
      </c>
    </row>
    <row r="149" spans="2:17" ht="17.25" customHeight="1" x14ac:dyDescent="0.25">
      <c r="B149" s="38" t="s">
        <v>78</v>
      </c>
      <c r="C149" s="34">
        <f t="shared" si="29"/>
        <v>13529</v>
      </c>
      <c r="D149" s="35">
        <v>10874</v>
      </c>
      <c r="E149" s="35">
        <v>2655</v>
      </c>
      <c r="F149" s="35">
        <v>1125</v>
      </c>
      <c r="G149" s="35">
        <v>2098</v>
      </c>
      <c r="H149" s="35">
        <v>2327</v>
      </c>
      <c r="I149" s="35">
        <v>1326</v>
      </c>
      <c r="J149" s="35">
        <v>2170</v>
      </c>
      <c r="K149" s="35">
        <v>1997</v>
      </c>
      <c r="L149" s="35">
        <v>1485</v>
      </c>
      <c r="M149" s="35">
        <v>1001</v>
      </c>
      <c r="N149" s="35">
        <v>50</v>
      </c>
      <c r="O149" s="35">
        <v>6821</v>
      </c>
      <c r="P149" s="35">
        <v>4557</v>
      </c>
      <c r="Q149" s="35">
        <v>2101</v>
      </c>
    </row>
    <row r="150" spans="2:17" ht="17.25" customHeight="1" x14ac:dyDescent="0.25">
      <c r="B150" s="38" t="s">
        <v>79</v>
      </c>
      <c r="C150" s="34">
        <f t="shared" si="29"/>
        <v>4373</v>
      </c>
      <c r="D150" s="35">
        <v>3823</v>
      </c>
      <c r="E150" s="35">
        <v>550</v>
      </c>
      <c r="F150" s="35">
        <v>235</v>
      </c>
      <c r="G150" s="35">
        <v>465</v>
      </c>
      <c r="H150" s="35">
        <v>669</v>
      </c>
      <c r="I150" s="35">
        <v>742</v>
      </c>
      <c r="J150" s="35">
        <v>888</v>
      </c>
      <c r="K150" s="35">
        <v>720</v>
      </c>
      <c r="L150" s="35">
        <v>408</v>
      </c>
      <c r="M150" s="35">
        <v>246</v>
      </c>
      <c r="N150" s="35">
        <v>46</v>
      </c>
      <c r="O150" s="35">
        <v>1652</v>
      </c>
      <c r="P150" s="35">
        <v>1894</v>
      </c>
      <c r="Q150" s="35">
        <v>781</v>
      </c>
    </row>
    <row r="151" spans="2:17" ht="17.25" customHeight="1" x14ac:dyDescent="0.25">
      <c r="B151" s="38" t="s">
        <v>80</v>
      </c>
      <c r="C151" s="34">
        <f t="shared" si="29"/>
        <v>3689</v>
      </c>
      <c r="D151" s="35">
        <v>3278</v>
      </c>
      <c r="E151" s="35">
        <v>411</v>
      </c>
      <c r="F151" s="35">
        <v>126</v>
      </c>
      <c r="G151" s="35">
        <v>346</v>
      </c>
      <c r="H151" s="35">
        <v>610</v>
      </c>
      <c r="I151" s="35">
        <v>592</v>
      </c>
      <c r="J151" s="35">
        <v>790</v>
      </c>
      <c r="K151" s="35">
        <v>647</v>
      </c>
      <c r="L151" s="35">
        <v>408</v>
      </c>
      <c r="M151" s="35">
        <v>170</v>
      </c>
      <c r="N151" s="35">
        <v>9</v>
      </c>
      <c r="O151" s="35">
        <v>1524</v>
      </c>
      <c r="P151" s="35">
        <v>1516</v>
      </c>
      <c r="Q151" s="35">
        <v>640</v>
      </c>
    </row>
    <row r="152" spans="2:17" ht="17.25" customHeight="1" x14ac:dyDescent="0.25">
      <c r="B152" s="38" t="s">
        <v>81</v>
      </c>
      <c r="C152" s="34">
        <f t="shared" si="29"/>
        <v>3202</v>
      </c>
      <c r="D152" s="35">
        <v>2582</v>
      </c>
      <c r="E152" s="35">
        <v>620</v>
      </c>
      <c r="F152" s="35">
        <v>272</v>
      </c>
      <c r="G152" s="35">
        <v>537</v>
      </c>
      <c r="H152" s="35">
        <v>658</v>
      </c>
      <c r="I152" s="35">
        <v>331</v>
      </c>
      <c r="J152" s="35">
        <v>480</v>
      </c>
      <c r="K152" s="35">
        <v>360</v>
      </c>
      <c r="L152" s="35">
        <v>273</v>
      </c>
      <c r="M152" s="35">
        <v>291</v>
      </c>
      <c r="N152" s="35">
        <v>8</v>
      </c>
      <c r="O152" s="35">
        <v>1375</v>
      </c>
      <c r="P152" s="35">
        <v>1207</v>
      </c>
      <c r="Q152" s="35">
        <v>612</v>
      </c>
    </row>
    <row r="153" spans="2:17" ht="17.25" customHeight="1" x14ac:dyDescent="0.25">
      <c r="B153" s="38" t="s">
        <v>82</v>
      </c>
      <c r="C153" s="34">
        <f t="shared" si="29"/>
        <v>9269</v>
      </c>
      <c r="D153" s="35">
        <v>7914</v>
      </c>
      <c r="E153" s="35">
        <v>1355</v>
      </c>
      <c r="F153" s="35">
        <v>601</v>
      </c>
      <c r="G153" s="35">
        <v>1171</v>
      </c>
      <c r="H153" s="35">
        <v>1488</v>
      </c>
      <c r="I153" s="35">
        <v>1229</v>
      </c>
      <c r="J153" s="35">
        <v>1717</v>
      </c>
      <c r="K153" s="35">
        <v>1565</v>
      </c>
      <c r="L153" s="35">
        <v>981</v>
      </c>
      <c r="M153" s="35">
        <v>517</v>
      </c>
      <c r="N153" s="35">
        <v>44</v>
      </c>
      <c r="O153" s="35">
        <v>4396</v>
      </c>
      <c r="P153" s="35">
        <v>3409</v>
      </c>
      <c r="Q153" s="35">
        <v>1420</v>
      </c>
    </row>
    <row r="154" spans="2:17" ht="17.25" customHeight="1" x14ac:dyDescent="0.25">
      <c r="B154" s="38" t="s">
        <v>83</v>
      </c>
      <c r="C154" s="34">
        <f t="shared" si="29"/>
        <v>2295</v>
      </c>
      <c r="D154" s="35">
        <v>1872</v>
      </c>
      <c r="E154" s="35">
        <v>423</v>
      </c>
      <c r="F154" s="35">
        <v>206</v>
      </c>
      <c r="G154" s="35">
        <v>314</v>
      </c>
      <c r="H154" s="35">
        <v>390</v>
      </c>
      <c r="I154" s="35">
        <v>340</v>
      </c>
      <c r="J154" s="35">
        <v>420</v>
      </c>
      <c r="K154" s="35">
        <v>277</v>
      </c>
      <c r="L154" s="35">
        <v>217</v>
      </c>
      <c r="M154" s="35">
        <v>131</v>
      </c>
      <c r="N154" s="35">
        <v>4</v>
      </c>
      <c r="O154" s="35">
        <v>1084</v>
      </c>
      <c r="P154" s="35">
        <v>846</v>
      </c>
      <c r="Q154" s="35">
        <v>361</v>
      </c>
    </row>
    <row r="155" spans="2:17" ht="17.25" customHeight="1" x14ac:dyDescent="0.25">
      <c r="B155" s="38" t="s">
        <v>84</v>
      </c>
      <c r="C155" s="34">
        <f t="shared" si="29"/>
        <v>4514</v>
      </c>
      <c r="D155" s="35">
        <v>3896</v>
      </c>
      <c r="E155" s="35">
        <v>618</v>
      </c>
      <c r="F155" s="35">
        <v>272</v>
      </c>
      <c r="G155" s="35">
        <v>602</v>
      </c>
      <c r="H155" s="35">
        <v>887</v>
      </c>
      <c r="I155" s="35">
        <v>649</v>
      </c>
      <c r="J155" s="35">
        <v>856</v>
      </c>
      <c r="K155" s="35">
        <v>643</v>
      </c>
      <c r="L155" s="35">
        <v>366</v>
      </c>
      <c r="M155" s="35">
        <v>239</v>
      </c>
      <c r="N155" s="35">
        <v>7</v>
      </c>
      <c r="O155" s="35">
        <v>1804</v>
      </c>
      <c r="P155" s="35">
        <v>1740</v>
      </c>
      <c r="Q155" s="35">
        <v>963</v>
      </c>
    </row>
    <row r="156" spans="2:17" ht="17.25" customHeight="1" x14ac:dyDescent="0.25">
      <c r="B156" s="38" t="s">
        <v>85</v>
      </c>
      <c r="C156" s="34">
        <f t="shared" si="29"/>
        <v>5208</v>
      </c>
      <c r="D156" s="35">
        <v>4497</v>
      </c>
      <c r="E156" s="35">
        <v>711</v>
      </c>
      <c r="F156" s="35">
        <v>220</v>
      </c>
      <c r="G156" s="35">
        <v>617</v>
      </c>
      <c r="H156" s="35">
        <v>990</v>
      </c>
      <c r="I156" s="35">
        <v>718</v>
      </c>
      <c r="J156" s="35">
        <v>1142</v>
      </c>
      <c r="K156" s="35">
        <v>799</v>
      </c>
      <c r="L156" s="35">
        <v>455</v>
      </c>
      <c r="M156" s="35">
        <v>267</v>
      </c>
      <c r="N156" s="35">
        <v>19</v>
      </c>
      <c r="O156" s="35">
        <v>1988</v>
      </c>
      <c r="P156" s="35">
        <v>2117</v>
      </c>
      <c r="Q156" s="35">
        <v>1084</v>
      </c>
    </row>
    <row r="157" spans="2:17" ht="17.25" customHeight="1" x14ac:dyDescent="0.25">
      <c r="B157" s="38" t="s">
        <v>86</v>
      </c>
      <c r="C157" s="34">
        <f t="shared" si="29"/>
        <v>5658</v>
      </c>
      <c r="D157" s="35">
        <v>4748</v>
      </c>
      <c r="E157" s="35">
        <v>910</v>
      </c>
      <c r="F157" s="35">
        <v>436</v>
      </c>
      <c r="G157" s="35">
        <v>760</v>
      </c>
      <c r="H157" s="35">
        <v>1138</v>
      </c>
      <c r="I157" s="35">
        <v>869</v>
      </c>
      <c r="J157" s="35">
        <v>1009</v>
      </c>
      <c r="K157" s="35">
        <v>723</v>
      </c>
      <c r="L157" s="35">
        <v>453</v>
      </c>
      <c r="M157" s="35">
        <v>270</v>
      </c>
      <c r="N157" s="35">
        <v>25</v>
      </c>
      <c r="O157" s="35">
        <v>2219</v>
      </c>
      <c r="P157" s="35">
        <v>2240</v>
      </c>
      <c r="Q157" s="35">
        <v>1174</v>
      </c>
    </row>
    <row r="158" spans="2:17" ht="17.25" customHeight="1" x14ac:dyDescent="0.25">
      <c r="B158" s="38" t="s">
        <v>87</v>
      </c>
      <c r="C158" s="34">
        <f t="shared" si="29"/>
        <v>6925</v>
      </c>
      <c r="D158" s="35">
        <v>5826</v>
      </c>
      <c r="E158" s="35">
        <v>1099</v>
      </c>
      <c r="F158" s="35">
        <v>551</v>
      </c>
      <c r="G158" s="35">
        <v>1036</v>
      </c>
      <c r="H158" s="35">
        <v>1454</v>
      </c>
      <c r="I158" s="35">
        <v>937</v>
      </c>
      <c r="J158" s="35">
        <v>1332</v>
      </c>
      <c r="K158" s="35">
        <v>838</v>
      </c>
      <c r="L158" s="35">
        <v>440</v>
      </c>
      <c r="M158" s="35">
        <v>337</v>
      </c>
      <c r="N158" s="35">
        <v>27</v>
      </c>
      <c r="O158" s="35">
        <v>2816</v>
      </c>
      <c r="P158" s="35">
        <v>2763</v>
      </c>
      <c r="Q158" s="35">
        <v>1319</v>
      </c>
    </row>
    <row r="159" spans="2:17" ht="17.25" customHeight="1" x14ac:dyDescent="0.25">
      <c r="B159" s="38" t="s">
        <v>88</v>
      </c>
      <c r="C159" s="34">
        <f t="shared" si="29"/>
        <v>3120</v>
      </c>
      <c r="D159" s="35">
        <v>2792</v>
      </c>
      <c r="E159" s="35">
        <v>328</v>
      </c>
      <c r="F159" s="35">
        <v>110</v>
      </c>
      <c r="G159" s="35">
        <v>365</v>
      </c>
      <c r="H159" s="35">
        <v>606</v>
      </c>
      <c r="I159" s="35">
        <v>564</v>
      </c>
      <c r="J159" s="35">
        <v>670</v>
      </c>
      <c r="K159" s="35">
        <v>443</v>
      </c>
      <c r="L159" s="35">
        <v>227</v>
      </c>
      <c r="M159" s="35">
        <v>135</v>
      </c>
      <c r="N159" s="35">
        <v>7</v>
      </c>
      <c r="O159" s="35">
        <v>1164</v>
      </c>
      <c r="P159" s="35">
        <v>1286</v>
      </c>
      <c r="Q159" s="35">
        <v>663</v>
      </c>
    </row>
    <row r="160" spans="2:17" ht="17.25" customHeight="1" x14ac:dyDescent="0.25">
      <c r="B160" s="38" t="s">
        <v>89</v>
      </c>
      <c r="C160" s="34">
        <f t="shared" si="29"/>
        <v>36478</v>
      </c>
      <c r="D160" s="35">
        <v>30272</v>
      </c>
      <c r="E160" s="35">
        <v>6206</v>
      </c>
      <c r="F160" s="35">
        <v>2652</v>
      </c>
      <c r="G160" s="35">
        <v>5327</v>
      </c>
      <c r="H160" s="35">
        <v>7033</v>
      </c>
      <c r="I160" s="35">
        <v>4595</v>
      </c>
      <c r="J160" s="35">
        <v>6592</v>
      </c>
      <c r="K160" s="35">
        <v>4810</v>
      </c>
      <c r="L160" s="35">
        <v>2930</v>
      </c>
      <c r="M160" s="35">
        <v>2539</v>
      </c>
      <c r="N160" s="35">
        <v>130</v>
      </c>
      <c r="O160" s="35">
        <v>14681</v>
      </c>
      <c r="P160" s="35">
        <v>13341</v>
      </c>
      <c r="Q160" s="35">
        <v>8326</v>
      </c>
    </row>
    <row r="161" spans="2:19" ht="17.25" customHeight="1" x14ac:dyDescent="0.25">
      <c r="B161" s="38" t="s">
        <v>90</v>
      </c>
      <c r="C161" s="34">
        <f t="shared" si="29"/>
        <v>2878</v>
      </c>
      <c r="D161" s="35">
        <v>2535</v>
      </c>
      <c r="E161" s="35">
        <v>343</v>
      </c>
      <c r="F161" s="35">
        <v>150</v>
      </c>
      <c r="G161" s="35">
        <v>333</v>
      </c>
      <c r="H161" s="35">
        <v>587</v>
      </c>
      <c r="I161" s="35">
        <v>396</v>
      </c>
      <c r="J161" s="35">
        <v>627</v>
      </c>
      <c r="K161" s="35">
        <v>444</v>
      </c>
      <c r="L161" s="35">
        <v>242</v>
      </c>
      <c r="M161" s="35">
        <v>99</v>
      </c>
      <c r="N161" s="35">
        <v>7</v>
      </c>
      <c r="O161" s="35">
        <v>1229</v>
      </c>
      <c r="P161" s="35">
        <v>990</v>
      </c>
      <c r="Q161" s="35">
        <v>652</v>
      </c>
    </row>
    <row r="162" spans="2:19" ht="17.25" customHeight="1" x14ac:dyDescent="0.25">
      <c r="B162" s="38" t="s">
        <v>91</v>
      </c>
      <c r="C162" s="34">
        <f t="shared" si="29"/>
        <v>1170</v>
      </c>
      <c r="D162" s="35">
        <v>971</v>
      </c>
      <c r="E162" s="35">
        <v>199</v>
      </c>
      <c r="F162" s="35">
        <v>65</v>
      </c>
      <c r="G162" s="35">
        <v>167</v>
      </c>
      <c r="H162" s="35">
        <v>197</v>
      </c>
      <c r="I162" s="35">
        <v>174</v>
      </c>
      <c r="J162" s="35">
        <v>226</v>
      </c>
      <c r="K162" s="35">
        <v>174</v>
      </c>
      <c r="L162" s="35">
        <v>95</v>
      </c>
      <c r="M162" s="35">
        <v>72</v>
      </c>
      <c r="N162" s="35">
        <v>9</v>
      </c>
      <c r="O162" s="35">
        <v>589</v>
      </c>
      <c r="P162" s="35">
        <v>331</v>
      </c>
      <c r="Q162" s="35">
        <v>241</v>
      </c>
    </row>
    <row r="163" spans="2:19" ht="17.25" customHeight="1" x14ac:dyDescent="0.25">
      <c r="B163" s="38" t="s">
        <v>92</v>
      </c>
      <c r="C163" s="34">
        <f t="shared" si="29"/>
        <v>1424</v>
      </c>
      <c r="D163" s="35">
        <v>1232</v>
      </c>
      <c r="E163" s="35">
        <v>192</v>
      </c>
      <c r="F163" s="35">
        <v>79</v>
      </c>
      <c r="G163" s="35">
        <v>122</v>
      </c>
      <c r="H163" s="35">
        <v>172</v>
      </c>
      <c r="I163" s="35">
        <v>154</v>
      </c>
      <c r="J163" s="35">
        <v>282</v>
      </c>
      <c r="K163" s="35">
        <v>310</v>
      </c>
      <c r="L163" s="35">
        <v>179</v>
      </c>
      <c r="M163" s="35">
        <v>126</v>
      </c>
      <c r="N163" s="35">
        <v>4</v>
      </c>
      <c r="O163" s="35">
        <v>608</v>
      </c>
      <c r="P163" s="35">
        <v>620</v>
      </c>
      <c r="Q163" s="35">
        <v>192</v>
      </c>
    </row>
    <row r="164" spans="2:19" ht="17.25" customHeight="1" x14ac:dyDescent="0.25">
      <c r="B164" s="38" t="s">
        <v>93</v>
      </c>
      <c r="C164" s="34">
        <f t="shared" si="29"/>
        <v>1116</v>
      </c>
      <c r="D164" s="35">
        <v>948</v>
      </c>
      <c r="E164" s="35">
        <v>168</v>
      </c>
      <c r="F164" s="35">
        <v>65</v>
      </c>
      <c r="G164" s="35">
        <v>136</v>
      </c>
      <c r="H164" s="35">
        <v>211</v>
      </c>
      <c r="I164" s="35">
        <v>179</v>
      </c>
      <c r="J164" s="35">
        <v>224</v>
      </c>
      <c r="K164" s="35">
        <v>153</v>
      </c>
      <c r="L164" s="35">
        <v>106</v>
      </c>
      <c r="M164" s="35">
        <v>42</v>
      </c>
      <c r="N164" s="35">
        <v>8</v>
      </c>
      <c r="O164" s="35">
        <v>456</v>
      </c>
      <c r="P164" s="35">
        <v>451</v>
      </c>
      <c r="Q164" s="35">
        <v>201</v>
      </c>
    </row>
    <row r="165" spans="2:19" ht="17.25" customHeight="1" x14ac:dyDescent="0.25">
      <c r="B165" s="38" t="s">
        <v>94</v>
      </c>
      <c r="C165" s="34">
        <f t="shared" si="29"/>
        <v>6275</v>
      </c>
      <c r="D165" s="35">
        <v>5580</v>
      </c>
      <c r="E165" s="35">
        <v>695</v>
      </c>
      <c r="F165" s="35">
        <v>198</v>
      </c>
      <c r="G165" s="35">
        <v>608</v>
      </c>
      <c r="H165" s="35">
        <v>931</v>
      </c>
      <c r="I165" s="35">
        <v>985</v>
      </c>
      <c r="J165" s="35">
        <v>1537</v>
      </c>
      <c r="K165" s="35">
        <v>1125</v>
      </c>
      <c r="L165" s="35">
        <v>582</v>
      </c>
      <c r="M165" s="35">
        <v>309</v>
      </c>
      <c r="N165" s="35">
        <v>7</v>
      </c>
      <c r="O165" s="35">
        <v>3000</v>
      </c>
      <c r="P165" s="35">
        <v>2342</v>
      </c>
      <c r="Q165" s="35">
        <v>926</v>
      </c>
    </row>
    <row r="166" spans="2:19" ht="17.25" customHeight="1" x14ac:dyDescent="0.25">
      <c r="B166" s="38" t="s">
        <v>95</v>
      </c>
      <c r="C166" s="34">
        <f t="shared" si="29"/>
        <v>4412</v>
      </c>
      <c r="D166" s="35">
        <v>3884</v>
      </c>
      <c r="E166" s="35">
        <v>528</v>
      </c>
      <c r="F166" s="35">
        <v>106</v>
      </c>
      <c r="G166" s="35">
        <v>357</v>
      </c>
      <c r="H166" s="35">
        <v>575</v>
      </c>
      <c r="I166" s="35">
        <v>561</v>
      </c>
      <c r="J166" s="35">
        <v>875</v>
      </c>
      <c r="K166" s="35">
        <v>882</v>
      </c>
      <c r="L166" s="35">
        <v>627</v>
      </c>
      <c r="M166" s="35">
        <v>429</v>
      </c>
      <c r="N166" s="35">
        <v>26</v>
      </c>
      <c r="O166" s="35">
        <v>1756</v>
      </c>
      <c r="P166" s="35">
        <v>2061</v>
      </c>
      <c r="Q166" s="35">
        <v>569</v>
      </c>
    </row>
    <row r="167" spans="2:19" ht="17.25" customHeight="1" x14ac:dyDescent="0.25">
      <c r="B167" s="38" t="s">
        <v>96</v>
      </c>
      <c r="C167" s="34">
        <f t="shared" si="29"/>
        <v>6225</v>
      </c>
      <c r="D167" s="35">
        <v>5270</v>
      </c>
      <c r="E167" s="35">
        <v>955</v>
      </c>
      <c r="F167" s="35">
        <v>344</v>
      </c>
      <c r="G167" s="35">
        <v>733</v>
      </c>
      <c r="H167" s="35">
        <v>1293</v>
      </c>
      <c r="I167" s="35">
        <v>830</v>
      </c>
      <c r="J167" s="35">
        <v>1228</v>
      </c>
      <c r="K167" s="35">
        <v>973</v>
      </c>
      <c r="L167" s="35">
        <v>496</v>
      </c>
      <c r="M167" s="35">
        <v>328</v>
      </c>
      <c r="N167" s="35">
        <v>62</v>
      </c>
      <c r="O167" s="35">
        <v>2748</v>
      </c>
      <c r="P167" s="35">
        <v>2192</v>
      </c>
      <c r="Q167" s="35">
        <v>1223</v>
      </c>
    </row>
    <row r="168" spans="2:19" ht="17.25" customHeight="1" x14ac:dyDescent="0.25">
      <c r="B168" s="38" t="s">
        <v>97</v>
      </c>
      <c r="C168" s="34">
        <f t="shared" si="29"/>
        <v>2458</v>
      </c>
      <c r="D168" s="35">
        <v>2065</v>
      </c>
      <c r="E168" s="35">
        <v>393</v>
      </c>
      <c r="F168" s="35">
        <v>133</v>
      </c>
      <c r="G168" s="35">
        <v>308</v>
      </c>
      <c r="H168" s="35">
        <v>446</v>
      </c>
      <c r="I168" s="35">
        <v>241</v>
      </c>
      <c r="J168" s="35">
        <v>483</v>
      </c>
      <c r="K168" s="35">
        <v>390</v>
      </c>
      <c r="L168" s="35">
        <v>288</v>
      </c>
      <c r="M168" s="35">
        <v>169</v>
      </c>
      <c r="N168" s="35">
        <v>5</v>
      </c>
      <c r="O168" s="35">
        <v>1088</v>
      </c>
      <c r="P168" s="35">
        <v>901</v>
      </c>
      <c r="Q168" s="35">
        <v>464</v>
      </c>
    </row>
    <row r="169" spans="2:19" ht="17.25" customHeight="1" x14ac:dyDescent="0.25">
      <c r="B169" s="38" t="s">
        <v>98</v>
      </c>
      <c r="C169" s="34">
        <f t="shared" si="29"/>
        <v>1613</v>
      </c>
      <c r="D169" s="35">
        <v>1352</v>
      </c>
      <c r="E169" s="35">
        <v>261</v>
      </c>
      <c r="F169" s="35">
        <v>87</v>
      </c>
      <c r="G169" s="35">
        <v>240</v>
      </c>
      <c r="H169" s="35">
        <v>273</v>
      </c>
      <c r="I169" s="35">
        <v>255</v>
      </c>
      <c r="J169" s="35">
        <v>381</v>
      </c>
      <c r="K169" s="35">
        <v>232</v>
      </c>
      <c r="L169" s="35">
        <v>97</v>
      </c>
      <c r="M169" s="35">
        <v>48</v>
      </c>
      <c r="N169" s="35">
        <v>6</v>
      </c>
      <c r="O169" s="35">
        <v>730</v>
      </c>
      <c r="P169" s="35">
        <v>653</v>
      </c>
      <c r="Q169" s="35">
        <v>224</v>
      </c>
    </row>
    <row r="170" spans="2:19" ht="17.25" customHeight="1" thickBot="1" x14ac:dyDescent="0.3">
      <c r="B170" s="100" t="s">
        <v>99</v>
      </c>
      <c r="C170" s="101">
        <f t="shared" si="29"/>
        <v>2430</v>
      </c>
      <c r="D170" s="102">
        <v>2109</v>
      </c>
      <c r="E170" s="102">
        <v>321</v>
      </c>
      <c r="F170" s="102">
        <v>127</v>
      </c>
      <c r="G170" s="102">
        <v>330</v>
      </c>
      <c r="H170" s="102">
        <v>681</v>
      </c>
      <c r="I170" s="102">
        <v>318</v>
      </c>
      <c r="J170" s="102">
        <v>428</v>
      </c>
      <c r="K170" s="102">
        <v>303</v>
      </c>
      <c r="L170" s="102">
        <v>185</v>
      </c>
      <c r="M170" s="102">
        <v>58</v>
      </c>
      <c r="N170" s="102">
        <v>4</v>
      </c>
      <c r="O170" s="102">
        <v>726</v>
      </c>
      <c r="P170" s="102">
        <v>885</v>
      </c>
      <c r="Q170" s="102">
        <v>815</v>
      </c>
    </row>
    <row r="171" spans="2:19" ht="20.25" customHeight="1" x14ac:dyDescent="0.25">
      <c r="B171" s="114" t="s">
        <v>3</v>
      </c>
      <c r="C171" s="115">
        <f t="shared" ref="C171:M171" si="30">SUM(C146:C170)</f>
        <v>139837</v>
      </c>
      <c r="D171" s="116">
        <f t="shared" si="30"/>
        <v>118202</v>
      </c>
      <c r="E171" s="116">
        <f t="shared" si="30"/>
        <v>21635</v>
      </c>
      <c r="F171" s="115">
        <f t="shared" si="30"/>
        <v>8705</v>
      </c>
      <c r="G171" s="115">
        <f t="shared" si="30"/>
        <v>18209</v>
      </c>
      <c r="H171" s="115">
        <f t="shared" si="30"/>
        <v>25587</v>
      </c>
      <c r="I171" s="115">
        <f t="shared" si="30"/>
        <v>18472</v>
      </c>
      <c r="J171" s="115">
        <f t="shared" si="30"/>
        <v>26608</v>
      </c>
      <c r="K171" s="115">
        <f t="shared" si="30"/>
        <v>20772</v>
      </c>
      <c r="L171" s="115">
        <f t="shared" si="30"/>
        <v>12870</v>
      </c>
      <c r="M171" s="115">
        <f t="shared" si="30"/>
        <v>8614</v>
      </c>
      <c r="N171" s="116">
        <f>SUM(N146:N170)</f>
        <v>579</v>
      </c>
      <c r="O171" s="116">
        <f t="shared" ref="O171:Q171" si="31">SUM(O146:O170)</f>
        <v>59585</v>
      </c>
      <c r="P171" s="116">
        <f t="shared" si="31"/>
        <v>52862</v>
      </c>
      <c r="Q171" s="116">
        <f t="shared" si="31"/>
        <v>26811</v>
      </c>
    </row>
    <row r="172" spans="2:19" ht="15.75" thickBot="1" x14ac:dyDescent="0.3">
      <c r="B172" s="149" t="s">
        <v>22</v>
      </c>
      <c r="C172" s="150">
        <f>SUM(D172:E172)</f>
        <v>1</v>
      </c>
      <c r="D172" s="150">
        <f>D171/$C$171</f>
        <v>0.84528415226299192</v>
      </c>
      <c r="E172" s="150">
        <f t="shared" ref="E172:Q172" si="32">E171/$C$171</f>
        <v>0.15471584773700808</v>
      </c>
      <c r="F172" s="150">
        <f t="shared" si="32"/>
        <v>6.2251049436129205E-2</v>
      </c>
      <c r="G172" s="150">
        <f t="shared" si="32"/>
        <v>0.13021589421969865</v>
      </c>
      <c r="H172" s="150">
        <f t="shared" si="32"/>
        <v>0.18297732359818933</v>
      </c>
      <c r="I172" s="150">
        <f t="shared" si="32"/>
        <v>0.13209665539163454</v>
      </c>
      <c r="J172" s="150">
        <f t="shared" si="32"/>
        <v>0.19027868160787204</v>
      </c>
      <c r="K172" s="150">
        <f t="shared" si="32"/>
        <v>0.14854437666711959</v>
      </c>
      <c r="L172" s="150">
        <f t="shared" si="32"/>
        <v>9.2035727311083615E-2</v>
      </c>
      <c r="M172" s="150">
        <f t="shared" si="32"/>
        <v>6.1600291768273058E-2</v>
      </c>
      <c r="N172" s="150">
        <f t="shared" si="32"/>
        <v>4.1405350515242743E-3</v>
      </c>
      <c r="O172" s="150">
        <f t="shared" si="32"/>
        <v>0.42610324878251105</v>
      </c>
      <c r="P172" s="150">
        <f t="shared" si="32"/>
        <v>0.37802584437595199</v>
      </c>
      <c r="Q172" s="150">
        <f t="shared" si="32"/>
        <v>0.19173037179001265</v>
      </c>
    </row>
    <row r="173" spans="2:19" x14ac:dyDescent="0.25"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O173" s="151"/>
      <c r="P173" s="1"/>
      <c r="Q173" s="1"/>
      <c r="R173" s="1"/>
    </row>
    <row r="174" spans="2:19" ht="16.5" x14ac:dyDescent="0.25">
      <c r="B174" s="130"/>
      <c r="C174" s="73"/>
      <c r="D174" s="72"/>
      <c r="E174" s="72"/>
      <c r="F174" s="131"/>
      <c r="G174" s="46"/>
      <c r="H174" s="73"/>
      <c r="I174" s="73"/>
      <c r="J174" s="73"/>
      <c r="K174" s="73"/>
      <c r="M174" s="75"/>
      <c r="N174" s="75"/>
      <c r="O174" s="75"/>
      <c r="P174" s="75"/>
      <c r="Q174" s="75"/>
      <c r="R174" s="75"/>
    </row>
    <row r="175" spans="2:19" ht="27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32" t="s">
        <v>100</v>
      </c>
      <c r="N175" s="17"/>
      <c r="O175" s="17"/>
      <c r="P175" s="17"/>
      <c r="Q175" s="17"/>
      <c r="R175" s="1"/>
    </row>
    <row r="176" spans="2:19" ht="66" customHeight="1" x14ac:dyDescent="0.25">
      <c r="B176" s="92" t="s">
        <v>71</v>
      </c>
      <c r="C176" s="133" t="s">
        <v>72</v>
      </c>
      <c r="D176" s="91" t="s">
        <v>101</v>
      </c>
      <c r="E176" s="91"/>
      <c r="F176" s="92"/>
      <c r="G176" s="134" t="s">
        <v>102</v>
      </c>
      <c r="H176" s="136"/>
      <c r="I176" s="137" t="s">
        <v>103</v>
      </c>
      <c r="J176" s="139"/>
      <c r="K176" s="123"/>
      <c r="L176" s="123"/>
      <c r="M176" s="17"/>
      <c r="N176" s="39"/>
      <c r="O176" s="39"/>
      <c r="P176" s="39"/>
      <c r="Q176" s="39"/>
      <c r="S176" s="152"/>
    </row>
    <row r="177" spans="2:19" ht="33.75" customHeight="1" x14ac:dyDescent="0.25">
      <c r="B177" s="140"/>
      <c r="C177" s="141"/>
      <c r="D177" s="142" t="s">
        <v>104</v>
      </c>
      <c r="E177" s="95" t="s">
        <v>105</v>
      </c>
      <c r="F177" s="143" t="s">
        <v>106</v>
      </c>
      <c r="G177" s="144" t="s">
        <v>107</v>
      </c>
      <c r="H177" s="145" t="s">
        <v>108</v>
      </c>
      <c r="I177" s="146" t="s">
        <v>107</v>
      </c>
      <c r="J177" s="147" t="s">
        <v>108</v>
      </c>
      <c r="K177" s="153"/>
      <c r="L177" s="154"/>
      <c r="M177" s="155"/>
      <c r="N177" s="155"/>
      <c r="O177" s="155"/>
      <c r="P177" s="155"/>
      <c r="Q177" s="155"/>
      <c r="R177" s="156"/>
      <c r="S177" s="152"/>
    </row>
    <row r="178" spans="2:19" ht="17.25" customHeight="1" x14ac:dyDescent="0.25">
      <c r="B178" s="38" t="s">
        <v>75</v>
      </c>
      <c r="C178" s="34">
        <f>SUM(D178:F178)</f>
        <v>1720</v>
      </c>
      <c r="D178" s="148">
        <v>103</v>
      </c>
      <c r="E178" s="35">
        <v>604</v>
      </c>
      <c r="F178" s="35">
        <v>1013</v>
      </c>
      <c r="G178" s="35">
        <v>302</v>
      </c>
      <c r="H178" s="35">
        <v>1418</v>
      </c>
      <c r="I178" s="148">
        <v>139</v>
      </c>
      <c r="J178" s="148">
        <v>1581</v>
      </c>
      <c r="K178" s="157"/>
      <c r="L178" s="157"/>
      <c r="M178" s="125"/>
      <c r="N178" s="73"/>
      <c r="O178" s="73"/>
      <c r="P178" s="72"/>
      <c r="Q178" s="72"/>
      <c r="S178" s="152"/>
    </row>
    <row r="179" spans="2:19" ht="17.25" customHeight="1" x14ac:dyDescent="0.25">
      <c r="B179" s="38" t="s">
        <v>76</v>
      </c>
      <c r="C179" s="34">
        <f t="shared" ref="C179:C201" si="33">SUM(D179:F179)</f>
        <v>7275</v>
      </c>
      <c r="D179" s="35">
        <v>1240</v>
      </c>
      <c r="E179" s="35">
        <v>3452</v>
      </c>
      <c r="F179" s="35">
        <v>2583</v>
      </c>
      <c r="G179" s="35">
        <v>1904</v>
      </c>
      <c r="H179" s="35">
        <v>5371</v>
      </c>
      <c r="I179" s="35">
        <v>648</v>
      </c>
      <c r="J179" s="35">
        <v>6627</v>
      </c>
      <c r="K179" s="157"/>
      <c r="L179" s="157"/>
      <c r="M179" s="125"/>
      <c r="N179" s="73"/>
      <c r="O179" s="73"/>
      <c r="P179" s="72"/>
      <c r="Q179" s="72"/>
      <c r="S179" s="152"/>
    </row>
    <row r="180" spans="2:19" ht="17.25" customHeight="1" x14ac:dyDescent="0.25">
      <c r="B180" s="38" t="s">
        <v>77</v>
      </c>
      <c r="C180" s="34">
        <f t="shared" si="33"/>
        <v>2581</v>
      </c>
      <c r="D180" s="35">
        <v>481</v>
      </c>
      <c r="E180" s="35">
        <v>1443</v>
      </c>
      <c r="F180" s="35">
        <v>657</v>
      </c>
      <c r="G180" s="35">
        <v>458</v>
      </c>
      <c r="H180" s="35">
        <v>2123</v>
      </c>
      <c r="I180" s="35">
        <v>77</v>
      </c>
      <c r="J180" s="35">
        <v>2504</v>
      </c>
      <c r="K180" s="157"/>
      <c r="L180" s="157"/>
      <c r="M180" s="125"/>
      <c r="N180" s="73"/>
      <c r="O180" s="73"/>
      <c r="P180" s="72"/>
      <c r="Q180" s="72"/>
      <c r="S180" s="152"/>
    </row>
    <row r="181" spans="2:19" ht="17.25" customHeight="1" x14ac:dyDescent="0.25">
      <c r="B181" s="38" t="s">
        <v>78</v>
      </c>
      <c r="C181" s="34">
        <f t="shared" si="33"/>
        <v>13529</v>
      </c>
      <c r="D181" s="35">
        <v>2996</v>
      </c>
      <c r="E181" s="35">
        <v>8094</v>
      </c>
      <c r="F181" s="35">
        <v>2439</v>
      </c>
      <c r="G181" s="35">
        <v>1567</v>
      </c>
      <c r="H181" s="35">
        <v>11962</v>
      </c>
      <c r="I181" s="35">
        <v>1083</v>
      </c>
      <c r="J181" s="35">
        <v>12446</v>
      </c>
      <c r="K181" s="157"/>
      <c r="L181" s="157"/>
      <c r="M181" s="125"/>
      <c r="N181" s="73"/>
      <c r="O181" s="73"/>
      <c r="P181" s="72"/>
      <c r="Q181" s="72"/>
      <c r="S181" s="152"/>
    </row>
    <row r="182" spans="2:19" ht="17.25" customHeight="1" x14ac:dyDescent="0.25">
      <c r="B182" s="38" t="s">
        <v>79</v>
      </c>
      <c r="C182" s="34">
        <f t="shared" si="33"/>
        <v>4373</v>
      </c>
      <c r="D182" s="35">
        <v>426</v>
      </c>
      <c r="E182" s="35">
        <v>2169</v>
      </c>
      <c r="F182" s="35">
        <v>1778</v>
      </c>
      <c r="G182" s="35">
        <v>1238</v>
      </c>
      <c r="H182" s="35">
        <v>3135</v>
      </c>
      <c r="I182" s="35">
        <v>301</v>
      </c>
      <c r="J182" s="35">
        <v>4072</v>
      </c>
      <c r="K182" s="157"/>
      <c r="L182" s="157"/>
      <c r="M182" s="158"/>
      <c r="N182" s="158"/>
      <c r="O182" s="73"/>
      <c r="P182" s="73"/>
      <c r="Q182" s="73"/>
      <c r="S182" s="152"/>
    </row>
    <row r="183" spans="2:19" ht="17.25" customHeight="1" x14ac:dyDescent="0.25">
      <c r="B183" s="38" t="s">
        <v>80</v>
      </c>
      <c r="C183" s="34">
        <f t="shared" si="33"/>
        <v>3689</v>
      </c>
      <c r="D183" s="35">
        <v>940</v>
      </c>
      <c r="E183" s="35">
        <v>1853</v>
      </c>
      <c r="F183" s="35">
        <v>896</v>
      </c>
      <c r="G183" s="35">
        <v>256</v>
      </c>
      <c r="H183" s="35">
        <v>3433</v>
      </c>
      <c r="I183" s="35">
        <v>366</v>
      </c>
      <c r="J183" s="35">
        <v>3323</v>
      </c>
      <c r="K183" s="157"/>
      <c r="L183" s="157"/>
      <c r="M183" s="158"/>
      <c r="N183" s="158"/>
      <c r="O183" s="77"/>
      <c r="P183" s="77"/>
      <c r="Q183" s="77"/>
      <c r="S183" s="152"/>
    </row>
    <row r="184" spans="2:19" ht="17.25" customHeight="1" x14ac:dyDescent="0.25">
      <c r="B184" s="38" t="s">
        <v>81</v>
      </c>
      <c r="C184" s="34">
        <f t="shared" si="33"/>
        <v>3202</v>
      </c>
      <c r="D184" s="35">
        <v>554</v>
      </c>
      <c r="E184" s="35">
        <v>1887</v>
      </c>
      <c r="F184" s="35">
        <v>761</v>
      </c>
      <c r="G184" s="35">
        <v>509</v>
      </c>
      <c r="H184" s="35">
        <v>2693</v>
      </c>
      <c r="I184" s="35">
        <v>406</v>
      </c>
      <c r="J184" s="35">
        <v>2796</v>
      </c>
      <c r="K184" s="157"/>
      <c r="L184" s="157"/>
      <c r="M184" s="159"/>
      <c r="N184" s="39"/>
      <c r="O184" s="39"/>
      <c r="P184" s="39"/>
      <c r="Q184" s="39"/>
      <c r="S184" s="152"/>
    </row>
    <row r="185" spans="2:19" ht="17.25" customHeight="1" x14ac:dyDescent="0.25">
      <c r="B185" s="38" t="s">
        <v>82</v>
      </c>
      <c r="C185" s="34">
        <f t="shared" si="33"/>
        <v>9269</v>
      </c>
      <c r="D185" s="35">
        <v>2771</v>
      </c>
      <c r="E185" s="35">
        <v>5078</v>
      </c>
      <c r="F185" s="35">
        <v>1420</v>
      </c>
      <c r="G185" s="35">
        <v>1364</v>
      </c>
      <c r="H185" s="35">
        <v>7905</v>
      </c>
      <c r="I185" s="35">
        <v>505</v>
      </c>
      <c r="J185" s="35">
        <v>8764</v>
      </c>
      <c r="K185" s="157"/>
      <c r="L185" s="157"/>
      <c r="M185" s="17"/>
      <c r="N185" s="39"/>
      <c r="O185" s="39"/>
      <c r="P185" s="39"/>
      <c r="Q185" s="39"/>
      <c r="S185" s="152"/>
    </row>
    <row r="186" spans="2:19" ht="17.25" customHeight="1" x14ac:dyDescent="0.25">
      <c r="B186" s="38" t="s">
        <v>83</v>
      </c>
      <c r="C186" s="34">
        <f t="shared" si="33"/>
        <v>2295</v>
      </c>
      <c r="D186" s="35">
        <v>533</v>
      </c>
      <c r="E186" s="35">
        <v>1008</v>
      </c>
      <c r="F186" s="35">
        <v>754</v>
      </c>
      <c r="G186" s="35">
        <v>856</v>
      </c>
      <c r="H186" s="35">
        <v>1439</v>
      </c>
      <c r="I186" s="35">
        <v>371</v>
      </c>
      <c r="J186" s="35">
        <v>1924</v>
      </c>
      <c r="K186" s="157"/>
      <c r="L186" s="157"/>
      <c r="M186" s="17"/>
      <c r="N186" s="39"/>
      <c r="O186" s="39"/>
      <c r="P186" s="39"/>
      <c r="Q186" s="39"/>
      <c r="S186" s="152"/>
    </row>
    <row r="187" spans="2:19" ht="17.25" customHeight="1" x14ac:dyDescent="0.25">
      <c r="B187" s="38" t="s">
        <v>84</v>
      </c>
      <c r="C187" s="34">
        <f t="shared" si="33"/>
        <v>4514</v>
      </c>
      <c r="D187" s="35">
        <v>1356</v>
      </c>
      <c r="E187" s="35">
        <v>2000</v>
      </c>
      <c r="F187" s="35">
        <v>1158</v>
      </c>
      <c r="G187" s="35">
        <v>957</v>
      </c>
      <c r="H187" s="35">
        <v>3557</v>
      </c>
      <c r="I187" s="35">
        <v>215</v>
      </c>
      <c r="J187" s="35">
        <v>4299</v>
      </c>
      <c r="K187" s="157"/>
      <c r="L187" s="157"/>
      <c r="M187" s="17"/>
      <c r="N187" s="39"/>
      <c r="O187" s="39"/>
      <c r="P187" s="39"/>
      <c r="Q187" s="39"/>
      <c r="S187" s="152"/>
    </row>
    <row r="188" spans="2:19" ht="17.25" customHeight="1" x14ac:dyDescent="0.25">
      <c r="B188" s="38" t="s">
        <v>85</v>
      </c>
      <c r="C188" s="34">
        <f t="shared" si="33"/>
        <v>5208</v>
      </c>
      <c r="D188" s="35">
        <v>1028</v>
      </c>
      <c r="E188" s="35">
        <v>2323</v>
      </c>
      <c r="F188" s="35">
        <v>1857</v>
      </c>
      <c r="G188" s="35">
        <v>584</v>
      </c>
      <c r="H188" s="35">
        <v>4624</v>
      </c>
      <c r="I188" s="35">
        <v>323</v>
      </c>
      <c r="J188" s="35">
        <v>4885</v>
      </c>
      <c r="K188" s="157"/>
      <c r="L188" s="157"/>
      <c r="M188" s="17"/>
      <c r="N188" s="39"/>
      <c r="O188" s="39"/>
      <c r="P188" s="39"/>
      <c r="Q188" s="39"/>
      <c r="S188" s="152"/>
    </row>
    <row r="189" spans="2:19" ht="17.25" customHeight="1" x14ac:dyDescent="0.25">
      <c r="B189" s="38" t="s">
        <v>86</v>
      </c>
      <c r="C189" s="34">
        <f t="shared" si="33"/>
        <v>5658</v>
      </c>
      <c r="D189" s="35">
        <v>1415</v>
      </c>
      <c r="E189" s="35">
        <v>2857</v>
      </c>
      <c r="F189" s="35">
        <v>1386</v>
      </c>
      <c r="G189" s="35">
        <v>950</v>
      </c>
      <c r="H189" s="35">
        <v>4708</v>
      </c>
      <c r="I189" s="35">
        <v>751</v>
      </c>
      <c r="J189" s="35">
        <v>4907</v>
      </c>
      <c r="K189" s="157"/>
      <c r="L189" s="157"/>
      <c r="M189" s="17"/>
      <c r="N189" s="39"/>
      <c r="O189" s="39"/>
      <c r="P189" s="39"/>
      <c r="Q189" s="39"/>
      <c r="S189" s="152"/>
    </row>
    <row r="190" spans="2:19" ht="17.25" customHeight="1" x14ac:dyDescent="0.25">
      <c r="B190" s="38" t="s">
        <v>87</v>
      </c>
      <c r="C190" s="34">
        <f t="shared" si="33"/>
        <v>6925</v>
      </c>
      <c r="D190" s="35">
        <v>1502</v>
      </c>
      <c r="E190" s="35">
        <v>3037</v>
      </c>
      <c r="F190" s="35">
        <v>2386</v>
      </c>
      <c r="G190" s="35">
        <v>2287</v>
      </c>
      <c r="H190" s="35">
        <v>4638</v>
      </c>
      <c r="I190" s="35">
        <v>617</v>
      </c>
      <c r="J190" s="35">
        <v>6308</v>
      </c>
      <c r="K190" s="157"/>
      <c r="L190" s="157"/>
      <c r="M190" s="17"/>
      <c r="N190" s="39"/>
      <c r="O190" s="39"/>
      <c r="P190" s="39"/>
      <c r="Q190" s="39"/>
      <c r="S190" s="152"/>
    </row>
    <row r="191" spans="2:19" ht="17.25" customHeight="1" x14ac:dyDescent="0.25">
      <c r="B191" s="38" t="s">
        <v>88</v>
      </c>
      <c r="C191" s="34">
        <f t="shared" si="33"/>
        <v>3120</v>
      </c>
      <c r="D191" s="35">
        <v>489</v>
      </c>
      <c r="E191" s="35">
        <v>1586</v>
      </c>
      <c r="F191" s="35">
        <v>1045</v>
      </c>
      <c r="G191" s="35">
        <v>235</v>
      </c>
      <c r="H191" s="35">
        <v>2885</v>
      </c>
      <c r="I191" s="35">
        <v>277</v>
      </c>
      <c r="J191" s="35">
        <v>2843</v>
      </c>
      <c r="K191" s="157"/>
      <c r="L191" s="157"/>
      <c r="M191" s="155"/>
      <c r="N191" s="155"/>
      <c r="O191" s="155"/>
      <c r="P191" s="155"/>
      <c r="Q191" s="155"/>
      <c r="S191" s="152"/>
    </row>
    <row r="192" spans="2:19" ht="17.25" customHeight="1" x14ac:dyDescent="0.25">
      <c r="B192" s="38" t="s">
        <v>89</v>
      </c>
      <c r="C192" s="34">
        <f t="shared" si="33"/>
        <v>36478</v>
      </c>
      <c r="D192" s="35">
        <v>4954</v>
      </c>
      <c r="E192" s="35">
        <v>19971</v>
      </c>
      <c r="F192" s="35">
        <v>11553</v>
      </c>
      <c r="G192" s="35">
        <v>8670</v>
      </c>
      <c r="H192" s="35">
        <v>27808</v>
      </c>
      <c r="I192" s="35">
        <v>3325</v>
      </c>
      <c r="J192" s="35">
        <v>33153</v>
      </c>
      <c r="K192" s="157"/>
      <c r="L192" s="157"/>
      <c r="M192" s="155"/>
      <c r="N192" s="155"/>
      <c r="O192" s="155"/>
      <c r="P192" s="155"/>
      <c r="Q192" s="155"/>
      <c r="S192" s="152"/>
    </row>
    <row r="193" spans="2:19" ht="17.25" customHeight="1" x14ac:dyDescent="0.25">
      <c r="B193" s="38" t="s">
        <v>90</v>
      </c>
      <c r="C193" s="34">
        <f t="shared" si="33"/>
        <v>2878</v>
      </c>
      <c r="D193" s="35">
        <v>409</v>
      </c>
      <c r="E193" s="35">
        <v>1170</v>
      </c>
      <c r="F193" s="35">
        <v>1299</v>
      </c>
      <c r="G193" s="35">
        <v>809</v>
      </c>
      <c r="H193" s="35">
        <v>2069</v>
      </c>
      <c r="I193" s="35">
        <v>212</v>
      </c>
      <c r="J193" s="35">
        <v>2666</v>
      </c>
      <c r="K193" s="157"/>
      <c r="L193" s="157"/>
      <c r="M193" s="125"/>
      <c r="N193" s="73"/>
      <c r="O193" s="73"/>
      <c r="P193" s="72"/>
      <c r="Q193" s="72"/>
      <c r="S193" s="152"/>
    </row>
    <row r="194" spans="2:19" ht="17.25" customHeight="1" x14ac:dyDescent="0.25">
      <c r="B194" s="38" t="s">
        <v>91</v>
      </c>
      <c r="C194" s="34">
        <f t="shared" si="33"/>
        <v>1170</v>
      </c>
      <c r="D194" s="35">
        <v>93</v>
      </c>
      <c r="E194" s="35">
        <v>700</v>
      </c>
      <c r="F194" s="35">
        <v>377</v>
      </c>
      <c r="G194" s="35">
        <v>446</v>
      </c>
      <c r="H194" s="35">
        <v>724</v>
      </c>
      <c r="I194" s="35">
        <v>46</v>
      </c>
      <c r="J194" s="35">
        <v>1124</v>
      </c>
      <c r="K194" s="157"/>
      <c r="L194" s="157"/>
      <c r="M194" s="125"/>
      <c r="N194" s="73"/>
      <c r="O194" s="73"/>
      <c r="P194" s="72"/>
      <c r="Q194" s="72"/>
      <c r="S194" s="152"/>
    </row>
    <row r="195" spans="2:19" ht="17.25" customHeight="1" x14ac:dyDescent="0.25">
      <c r="B195" s="38" t="s">
        <v>92</v>
      </c>
      <c r="C195" s="34">
        <f t="shared" si="33"/>
        <v>1424</v>
      </c>
      <c r="D195" s="35">
        <v>363</v>
      </c>
      <c r="E195" s="35">
        <v>812</v>
      </c>
      <c r="F195" s="35">
        <v>249</v>
      </c>
      <c r="G195" s="35">
        <v>193</v>
      </c>
      <c r="H195" s="35">
        <v>1231</v>
      </c>
      <c r="I195" s="35">
        <v>176</v>
      </c>
      <c r="J195" s="35">
        <v>1248</v>
      </c>
      <c r="K195" s="157"/>
      <c r="L195" s="157"/>
      <c r="M195" s="125"/>
      <c r="N195" s="73"/>
      <c r="O195" s="73"/>
      <c r="P195" s="72"/>
      <c r="Q195" s="72"/>
      <c r="S195" s="152"/>
    </row>
    <row r="196" spans="2:19" ht="17.25" customHeight="1" x14ac:dyDescent="0.25">
      <c r="B196" s="38" t="s">
        <v>93</v>
      </c>
      <c r="C196" s="34">
        <f t="shared" si="33"/>
        <v>1116</v>
      </c>
      <c r="D196" s="35">
        <v>360</v>
      </c>
      <c r="E196" s="35">
        <v>439</v>
      </c>
      <c r="F196" s="35">
        <v>317</v>
      </c>
      <c r="G196" s="35">
        <v>352</v>
      </c>
      <c r="H196" s="35">
        <v>764</v>
      </c>
      <c r="I196" s="35">
        <v>85</v>
      </c>
      <c r="J196" s="35">
        <v>1031</v>
      </c>
      <c r="K196" s="157"/>
      <c r="L196" s="157"/>
      <c r="M196" s="125"/>
      <c r="N196" s="73"/>
      <c r="O196" s="73"/>
      <c r="P196" s="72"/>
      <c r="Q196" s="72"/>
      <c r="S196" s="152"/>
    </row>
    <row r="197" spans="2:19" ht="17.25" customHeight="1" x14ac:dyDescent="0.25">
      <c r="B197" s="38" t="s">
        <v>94</v>
      </c>
      <c r="C197" s="34">
        <f t="shared" si="33"/>
        <v>6275</v>
      </c>
      <c r="D197" s="35">
        <v>1469</v>
      </c>
      <c r="E197" s="35">
        <v>3037</v>
      </c>
      <c r="F197" s="35">
        <v>1769</v>
      </c>
      <c r="G197" s="35">
        <v>1144</v>
      </c>
      <c r="H197" s="35">
        <v>5131</v>
      </c>
      <c r="I197" s="35">
        <v>266</v>
      </c>
      <c r="J197" s="35">
        <v>6009</v>
      </c>
      <c r="K197" s="157"/>
      <c r="L197" s="157"/>
      <c r="M197" s="158"/>
      <c r="N197" s="158"/>
      <c r="O197" s="73"/>
      <c r="P197" s="73"/>
      <c r="Q197" s="73"/>
      <c r="S197" s="152"/>
    </row>
    <row r="198" spans="2:19" ht="17.25" customHeight="1" x14ac:dyDescent="0.25">
      <c r="B198" s="38" t="s">
        <v>95</v>
      </c>
      <c r="C198" s="34">
        <f t="shared" si="33"/>
        <v>4412</v>
      </c>
      <c r="D198" s="35">
        <v>1143</v>
      </c>
      <c r="E198" s="35">
        <v>2386</v>
      </c>
      <c r="F198" s="35">
        <v>883</v>
      </c>
      <c r="G198" s="35">
        <v>743</v>
      </c>
      <c r="H198" s="35">
        <v>3669</v>
      </c>
      <c r="I198" s="35">
        <v>449</v>
      </c>
      <c r="J198" s="35">
        <v>3963</v>
      </c>
      <c r="K198" s="157"/>
      <c r="O198" s="77"/>
      <c r="P198" s="77"/>
      <c r="Q198" s="77"/>
      <c r="S198" s="152"/>
    </row>
    <row r="199" spans="2:19" ht="17.25" customHeight="1" x14ac:dyDescent="0.25">
      <c r="B199" s="38" t="s">
        <v>96</v>
      </c>
      <c r="C199" s="34">
        <f t="shared" si="33"/>
        <v>6225</v>
      </c>
      <c r="D199" s="35">
        <v>1198</v>
      </c>
      <c r="E199" s="35">
        <v>2996</v>
      </c>
      <c r="F199" s="35">
        <v>2031</v>
      </c>
      <c r="G199" s="35">
        <v>1251</v>
      </c>
      <c r="H199" s="35">
        <v>4974</v>
      </c>
      <c r="I199" s="35">
        <v>574</v>
      </c>
      <c r="J199" s="35">
        <v>5651</v>
      </c>
      <c r="K199" s="157"/>
      <c r="O199" s="17"/>
      <c r="P199" s="17"/>
      <c r="Q199" s="17"/>
      <c r="S199" s="152"/>
    </row>
    <row r="200" spans="2:19" ht="17.25" customHeight="1" x14ac:dyDescent="0.25">
      <c r="B200" s="38" t="s">
        <v>97</v>
      </c>
      <c r="C200" s="34">
        <f t="shared" si="33"/>
        <v>2458</v>
      </c>
      <c r="D200" s="35">
        <v>262</v>
      </c>
      <c r="E200" s="35">
        <v>1417</v>
      </c>
      <c r="F200" s="35">
        <v>779</v>
      </c>
      <c r="G200" s="35">
        <v>838</v>
      </c>
      <c r="H200" s="35">
        <v>1620</v>
      </c>
      <c r="I200" s="35">
        <v>246</v>
      </c>
      <c r="J200" s="35">
        <v>2212</v>
      </c>
      <c r="K200" s="157"/>
      <c r="O200" s="39"/>
      <c r="P200" s="39"/>
      <c r="Q200" s="39"/>
      <c r="S200" s="152"/>
    </row>
    <row r="201" spans="2:19" ht="17.25" customHeight="1" x14ac:dyDescent="0.25">
      <c r="B201" s="38" t="s">
        <v>98</v>
      </c>
      <c r="C201" s="34">
        <f t="shared" si="33"/>
        <v>1613</v>
      </c>
      <c r="D201" s="35">
        <v>160</v>
      </c>
      <c r="E201" s="35">
        <v>568</v>
      </c>
      <c r="F201" s="35">
        <v>885</v>
      </c>
      <c r="G201" s="35">
        <v>302</v>
      </c>
      <c r="H201" s="35">
        <v>1311</v>
      </c>
      <c r="I201" s="35">
        <v>49</v>
      </c>
      <c r="J201" s="35">
        <v>1564</v>
      </c>
      <c r="K201" s="157"/>
      <c r="O201" s="39"/>
      <c r="P201" s="39"/>
      <c r="Q201" s="39"/>
      <c r="S201" s="152"/>
    </row>
    <row r="202" spans="2:19" ht="17.25" customHeight="1" thickBot="1" x14ac:dyDescent="0.3">
      <c r="B202" s="100" t="s">
        <v>99</v>
      </c>
      <c r="C202" s="101">
        <f>SUM(D202:F202)</f>
        <v>2430</v>
      </c>
      <c r="D202" s="102">
        <v>204</v>
      </c>
      <c r="E202" s="102">
        <v>1182</v>
      </c>
      <c r="F202" s="102">
        <v>1044</v>
      </c>
      <c r="G202" s="102">
        <v>1025</v>
      </c>
      <c r="H202" s="102">
        <v>1405</v>
      </c>
      <c r="I202" s="102">
        <v>73</v>
      </c>
      <c r="J202" s="102">
        <v>2357</v>
      </c>
      <c r="K202" s="157"/>
      <c r="L202" s="160" t="s">
        <v>109</v>
      </c>
      <c r="M202" s="161" t="s">
        <v>110</v>
      </c>
      <c r="N202" s="161" t="s">
        <v>111</v>
      </c>
      <c r="O202" s="39"/>
      <c r="P202" s="39"/>
      <c r="Q202" s="39"/>
      <c r="S202" s="152"/>
    </row>
    <row r="203" spans="2:19" ht="20.25" customHeight="1" x14ac:dyDescent="0.25">
      <c r="B203" s="114" t="s">
        <v>3</v>
      </c>
      <c r="C203" s="115">
        <f t="shared" ref="C203:J203" si="34">SUM(C178:C202)</f>
        <v>139837</v>
      </c>
      <c r="D203" s="116">
        <f t="shared" si="34"/>
        <v>26449</v>
      </c>
      <c r="E203" s="116">
        <f t="shared" si="34"/>
        <v>72069</v>
      </c>
      <c r="F203" s="116">
        <f t="shared" si="34"/>
        <v>41319</v>
      </c>
      <c r="G203" s="115">
        <f t="shared" si="34"/>
        <v>29240</v>
      </c>
      <c r="H203" s="115">
        <f t="shared" si="34"/>
        <v>110597</v>
      </c>
      <c r="I203" s="116">
        <f t="shared" si="34"/>
        <v>11580</v>
      </c>
      <c r="J203" s="116">
        <f t="shared" si="34"/>
        <v>128257</v>
      </c>
      <c r="K203" s="157"/>
      <c r="L203" s="162"/>
      <c r="M203" s="163">
        <v>0</v>
      </c>
      <c r="N203" s="164">
        <v>4000</v>
      </c>
      <c r="S203" s="152"/>
    </row>
    <row r="204" spans="2:19" ht="15.75" thickBot="1" x14ac:dyDescent="0.3">
      <c r="B204" s="149" t="s">
        <v>22</v>
      </c>
      <c r="C204" s="150">
        <f>SUM(D204:F204)</f>
        <v>1</v>
      </c>
      <c r="D204" s="150">
        <f>D203/$C$203</f>
        <v>0.18914164348491458</v>
      </c>
      <c r="E204" s="150">
        <f t="shared" ref="E204:J204" si="35">E203/$C$203</f>
        <v>0.51537861939257845</v>
      </c>
      <c r="F204" s="150">
        <f t="shared" si="35"/>
        <v>0.29547973712250691</v>
      </c>
      <c r="G204" s="150">
        <f t="shared" si="35"/>
        <v>0.20910059569355749</v>
      </c>
      <c r="H204" s="150">
        <f t="shared" si="35"/>
        <v>0.79089940430644246</v>
      </c>
      <c r="I204" s="150">
        <f t="shared" si="35"/>
        <v>8.281070103048549E-2</v>
      </c>
      <c r="J204" s="150">
        <f t="shared" si="35"/>
        <v>0.91718929896951451</v>
      </c>
      <c r="K204" s="165"/>
      <c r="L204" s="166"/>
      <c r="M204" s="163">
        <v>4001</v>
      </c>
      <c r="N204" s="164">
        <v>8000</v>
      </c>
      <c r="S204" s="152"/>
    </row>
    <row r="205" spans="2:19" x14ac:dyDescent="0.25"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67"/>
      <c r="M205" s="163">
        <v>8001</v>
      </c>
      <c r="N205" s="164">
        <v>16000</v>
      </c>
      <c r="O205" s="151"/>
      <c r="P205" s="1"/>
      <c r="Q205" s="1"/>
      <c r="R205" s="1"/>
      <c r="S205" s="152"/>
    </row>
    <row r="206" spans="2:19" x14ac:dyDescent="0.25">
      <c r="C206" s="21"/>
      <c r="D206" s="1"/>
      <c r="E206" s="1"/>
      <c r="F206" s="1"/>
      <c r="G206" s="21"/>
      <c r="H206" s="21"/>
      <c r="I206" s="21"/>
      <c r="J206" s="21"/>
      <c r="K206" s="1"/>
      <c r="L206" s="168"/>
      <c r="M206" s="163">
        <v>16001</v>
      </c>
      <c r="N206" s="163" t="s">
        <v>112</v>
      </c>
      <c r="O206" s="169"/>
      <c r="P206" s="169"/>
      <c r="Q206" s="170"/>
      <c r="R206" s="75"/>
      <c r="S206" s="152"/>
    </row>
    <row r="207" spans="2:19" x14ac:dyDescent="0.25"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S207" s="152"/>
    </row>
    <row r="208" spans="2:19" x14ac:dyDescent="0.25"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S208" s="152"/>
    </row>
    <row r="209" spans="2:19" ht="15" customHeight="1" x14ac:dyDescent="0.25"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S209" s="152"/>
    </row>
    <row r="210" spans="2:19" ht="27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2"/>
      <c r="N210" s="17"/>
      <c r="O210" s="17"/>
      <c r="P210" s="17"/>
      <c r="Q210" s="17"/>
      <c r="R210" s="1"/>
      <c r="S210" s="152"/>
    </row>
    <row r="211" spans="2:19" ht="25.5" customHeight="1" x14ac:dyDescent="0.25">
      <c r="B211" s="92" t="s">
        <v>71</v>
      </c>
      <c r="C211" s="133" t="s">
        <v>72</v>
      </c>
      <c r="D211" s="86" t="s">
        <v>4</v>
      </c>
      <c r="E211" s="87"/>
      <c r="F211" s="87"/>
      <c r="G211" s="87"/>
      <c r="H211" s="86" t="s">
        <v>5</v>
      </c>
      <c r="I211" s="87"/>
      <c r="J211" s="87"/>
      <c r="K211" s="87"/>
      <c r="S211" s="152"/>
    </row>
    <row r="212" spans="2:19" ht="33.75" customHeight="1" x14ac:dyDescent="0.25">
      <c r="B212" s="140"/>
      <c r="C212" s="141"/>
      <c r="D212" s="56" t="s">
        <v>3</v>
      </c>
      <c r="E212" s="58" t="s">
        <v>45</v>
      </c>
      <c r="F212" s="59" t="s">
        <v>46</v>
      </c>
      <c r="G212" s="58" t="s">
        <v>34</v>
      </c>
      <c r="H212" s="58" t="s">
        <v>3</v>
      </c>
      <c r="I212" s="58" t="s">
        <v>45</v>
      </c>
      <c r="J212" s="58" t="s">
        <v>46</v>
      </c>
      <c r="K212" s="58" t="s">
        <v>34</v>
      </c>
      <c r="L212" s="172"/>
      <c r="M212" s="63"/>
      <c r="N212" s="63"/>
      <c r="O212" s="63"/>
      <c r="P212" s="63"/>
    </row>
    <row r="213" spans="2:19" ht="17.25" customHeight="1" x14ac:dyDescent="0.25">
      <c r="B213" s="38" t="s">
        <v>75</v>
      </c>
      <c r="C213" s="173">
        <f t="shared" ref="C213:C238" si="36">D213+H213</f>
        <v>201</v>
      </c>
      <c r="D213" s="174">
        <f t="shared" ref="D213:D237" si="37">SUM(E213:G213)</f>
        <v>186</v>
      </c>
      <c r="E213" s="35">
        <v>143</v>
      </c>
      <c r="F213" s="35">
        <v>41</v>
      </c>
      <c r="G213" s="35">
        <v>2</v>
      </c>
      <c r="H213" s="174">
        <f t="shared" ref="H213:H236" si="38">SUM(I213:K213)</f>
        <v>15</v>
      </c>
      <c r="I213" s="35">
        <v>14</v>
      </c>
      <c r="J213" s="35">
        <v>1</v>
      </c>
      <c r="K213" s="35">
        <v>0</v>
      </c>
      <c r="L213" s="63"/>
      <c r="M213" s="175" t="s">
        <v>98</v>
      </c>
      <c r="N213" s="175">
        <v>66</v>
      </c>
      <c r="O213" s="63"/>
      <c r="P213" s="63"/>
    </row>
    <row r="214" spans="2:19" ht="17.25" customHeight="1" x14ac:dyDescent="0.25">
      <c r="B214" s="38" t="s">
        <v>76</v>
      </c>
      <c r="C214" s="173">
        <f t="shared" si="36"/>
        <v>407</v>
      </c>
      <c r="D214" s="174">
        <f t="shared" si="37"/>
        <v>368</v>
      </c>
      <c r="E214" s="35">
        <v>235</v>
      </c>
      <c r="F214" s="35">
        <v>131</v>
      </c>
      <c r="G214" s="35">
        <v>2</v>
      </c>
      <c r="H214" s="174">
        <f t="shared" si="38"/>
        <v>39</v>
      </c>
      <c r="I214" s="35">
        <v>34</v>
      </c>
      <c r="J214" s="35">
        <v>5</v>
      </c>
      <c r="K214" s="35">
        <v>0</v>
      </c>
      <c r="L214" s="63"/>
      <c r="M214" s="175" t="s">
        <v>92</v>
      </c>
      <c r="N214" s="175">
        <v>76</v>
      </c>
      <c r="O214" s="63"/>
      <c r="P214" s="63"/>
    </row>
    <row r="215" spans="2:19" ht="17.25" customHeight="1" x14ac:dyDescent="0.25">
      <c r="B215" s="38" t="s">
        <v>77</v>
      </c>
      <c r="C215" s="173">
        <f t="shared" si="36"/>
        <v>196</v>
      </c>
      <c r="D215" s="174">
        <f t="shared" si="37"/>
        <v>193</v>
      </c>
      <c r="E215" s="35">
        <v>118</v>
      </c>
      <c r="F215" s="35">
        <v>67</v>
      </c>
      <c r="G215" s="35">
        <v>8</v>
      </c>
      <c r="H215" s="174">
        <f t="shared" si="38"/>
        <v>3</v>
      </c>
      <c r="I215" s="35">
        <v>3</v>
      </c>
      <c r="J215" s="35">
        <v>0</v>
      </c>
      <c r="K215" s="35">
        <v>0</v>
      </c>
      <c r="L215" s="63"/>
      <c r="M215" s="175" t="s">
        <v>93</v>
      </c>
      <c r="N215" s="175">
        <v>83</v>
      </c>
      <c r="O215" s="63"/>
      <c r="P215" s="63"/>
    </row>
    <row r="216" spans="2:19" ht="17.25" customHeight="1" x14ac:dyDescent="0.25">
      <c r="B216" s="38" t="s">
        <v>78</v>
      </c>
      <c r="C216" s="173">
        <f t="shared" si="36"/>
        <v>869</v>
      </c>
      <c r="D216" s="174">
        <f t="shared" si="37"/>
        <v>831</v>
      </c>
      <c r="E216" s="35">
        <v>424</v>
      </c>
      <c r="F216" s="35">
        <v>394</v>
      </c>
      <c r="G216" s="35">
        <v>13</v>
      </c>
      <c r="H216" s="174">
        <f t="shared" si="38"/>
        <v>38</v>
      </c>
      <c r="I216" s="35">
        <v>32</v>
      </c>
      <c r="J216" s="35">
        <v>6</v>
      </c>
      <c r="K216" s="35">
        <v>0</v>
      </c>
      <c r="L216" s="63"/>
      <c r="M216" s="175" t="s">
        <v>91</v>
      </c>
      <c r="N216" s="175">
        <v>100</v>
      </c>
      <c r="O216" s="63"/>
      <c r="P216" s="63"/>
    </row>
    <row r="217" spans="2:19" ht="17.25" customHeight="1" x14ac:dyDescent="0.25">
      <c r="B217" s="38" t="s">
        <v>79</v>
      </c>
      <c r="C217" s="173">
        <f t="shared" si="36"/>
        <v>365</v>
      </c>
      <c r="D217" s="174">
        <f t="shared" si="37"/>
        <v>345</v>
      </c>
      <c r="E217" s="35">
        <v>208</v>
      </c>
      <c r="F217" s="35">
        <v>129</v>
      </c>
      <c r="G217" s="35">
        <v>8</v>
      </c>
      <c r="H217" s="174">
        <f t="shared" si="38"/>
        <v>20</v>
      </c>
      <c r="I217" s="35">
        <v>17</v>
      </c>
      <c r="J217" s="35">
        <v>3</v>
      </c>
      <c r="K217" s="35">
        <v>0</v>
      </c>
      <c r="L217" s="63"/>
      <c r="M217" s="175" t="s">
        <v>77</v>
      </c>
      <c r="N217" s="175">
        <v>196</v>
      </c>
      <c r="O217" s="63"/>
      <c r="P217" s="63"/>
    </row>
    <row r="218" spans="2:19" ht="17.25" customHeight="1" x14ac:dyDescent="0.25">
      <c r="B218" s="38" t="s">
        <v>80</v>
      </c>
      <c r="C218" s="173">
        <f t="shared" si="36"/>
        <v>285</v>
      </c>
      <c r="D218" s="174">
        <f t="shared" si="37"/>
        <v>276</v>
      </c>
      <c r="E218" s="35">
        <v>205</v>
      </c>
      <c r="F218" s="35">
        <v>71</v>
      </c>
      <c r="G218" s="35">
        <v>0</v>
      </c>
      <c r="H218" s="174">
        <f t="shared" si="38"/>
        <v>9</v>
      </c>
      <c r="I218" s="35">
        <v>9</v>
      </c>
      <c r="J218" s="35">
        <v>0</v>
      </c>
      <c r="K218" s="35">
        <v>0</v>
      </c>
      <c r="L218" s="63"/>
      <c r="M218" s="175" t="s">
        <v>83</v>
      </c>
      <c r="N218" s="175">
        <v>196</v>
      </c>
      <c r="O218" s="63"/>
      <c r="P218" s="63"/>
    </row>
    <row r="219" spans="2:19" ht="17.25" customHeight="1" x14ac:dyDescent="0.25">
      <c r="B219" s="38" t="s">
        <v>81</v>
      </c>
      <c r="C219" s="173">
        <f t="shared" si="36"/>
        <v>205</v>
      </c>
      <c r="D219" s="174">
        <f t="shared" si="37"/>
        <v>187</v>
      </c>
      <c r="E219" s="35">
        <v>120</v>
      </c>
      <c r="F219" s="35">
        <v>66</v>
      </c>
      <c r="G219" s="35">
        <v>1</v>
      </c>
      <c r="H219" s="174">
        <f t="shared" si="38"/>
        <v>18</v>
      </c>
      <c r="I219" s="35">
        <v>13</v>
      </c>
      <c r="J219" s="35">
        <v>5</v>
      </c>
      <c r="K219" s="35">
        <v>0</v>
      </c>
      <c r="L219" s="63"/>
      <c r="M219" s="175" t="s">
        <v>75</v>
      </c>
      <c r="N219" s="175">
        <v>201</v>
      </c>
      <c r="O219" s="63"/>
      <c r="P219" s="63"/>
    </row>
    <row r="220" spans="2:19" ht="17.25" customHeight="1" x14ac:dyDescent="0.25">
      <c r="B220" s="38" t="s">
        <v>82</v>
      </c>
      <c r="C220" s="173">
        <f t="shared" si="36"/>
        <v>709</v>
      </c>
      <c r="D220" s="174">
        <f t="shared" si="37"/>
        <v>673</v>
      </c>
      <c r="E220" s="35">
        <v>402</v>
      </c>
      <c r="F220" s="35">
        <v>264</v>
      </c>
      <c r="G220" s="35">
        <v>7</v>
      </c>
      <c r="H220" s="174">
        <f t="shared" si="38"/>
        <v>36</v>
      </c>
      <c r="I220" s="35">
        <v>32</v>
      </c>
      <c r="J220" s="35">
        <v>4</v>
      </c>
      <c r="K220" s="35">
        <v>0</v>
      </c>
      <c r="L220" s="63"/>
      <c r="M220" s="175" t="s">
        <v>81</v>
      </c>
      <c r="N220" s="175">
        <v>205</v>
      </c>
      <c r="O220" s="63"/>
      <c r="P220" s="63"/>
    </row>
    <row r="221" spans="2:19" ht="17.25" customHeight="1" x14ac:dyDescent="0.25">
      <c r="B221" s="38" t="s">
        <v>83</v>
      </c>
      <c r="C221" s="173">
        <f t="shared" si="36"/>
        <v>196</v>
      </c>
      <c r="D221" s="174">
        <f t="shared" si="37"/>
        <v>190</v>
      </c>
      <c r="E221" s="35">
        <v>124</v>
      </c>
      <c r="F221" s="35">
        <v>62</v>
      </c>
      <c r="G221" s="35">
        <v>4</v>
      </c>
      <c r="H221" s="174">
        <f t="shared" si="38"/>
        <v>6</v>
      </c>
      <c r="I221" s="35">
        <v>5</v>
      </c>
      <c r="J221" s="35">
        <v>1</v>
      </c>
      <c r="K221" s="35">
        <v>0</v>
      </c>
      <c r="L221" s="63"/>
      <c r="M221" s="175" t="s">
        <v>97</v>
      </c>
      <c r="N221" s="175">
        <v>212</v>
      </c>
      <c r="O221" s="63"/>
      <c r="P221" s="63"/>
    </row>
    <row r="222" spans="2:19" ht="17.25" customHeight="1" x14ac:dyDescent="0.25">
      <c r="B222" s="38" t="s">
        <v>84</v>
      </c>
      <c r="C222" s="173">
        <f t="shared" si="36"/>
        <v>451</v>
      </c>
      <c r="D222" s="174">
        <f t="shared" si="37"/>
        <v>432</v>
      </c>
      <c r="E222" s="35">
        <v>310</v>
      </c>
      <c r="F222" s="35">
        <v>120</v>
      </c>
      <c r="G222" s="35">
        <v>2</v>
      </c>
      <c r="H222" s="174">
        <f t="shared" si="38"/>
        <v>19</v>
      </c>
      <c r="I222" s="35">
        <v>17</v>
      </c>
      <c r="J222" s="35">
        <v>2</v>
      </c>
      <c r="K222" s="35">
        <v>0</v>
      </c>
      <c r="L222" s="63"/>
      <c r="M222" s="175" t="s">
        <v>88</v>
      </c>
      <c r="N222" s="175">
        <v>250</v>
      </c>
      <c r="O222" s="63"/>
      <c r="P222" s="63"/>
    </row>
    <row r="223" spans="2:19" ht="17.25" customHeight="1" x14ac:dyDescent="0.25">
      <c r="B223" s="38" t="s">
        <v>85</v>
      </c>
      <c r="C223" s="173">
        <f t="shared" si="36"/>
        <v>365</v>
      </c>
      <c r="D223" s="174">
        <f t="shared" si="37"/>
        <v>338</v>
      </c>
      <c r="E223" s="35">
        <v>221</v>
      </c>
      <c r="F223" s="35">
        <v>114</v>
      </c>
      <c r="G223" s="35">
        <v>3</v>
      </c>
      <c r="H223" s="174">
        <f t="shared" si="38"/>
        <v>27</v>
      </c>
      <c r="I223" s="35">
        <v>22</v>
      </c>
      <c r="J223" s="35">
        <v>5</v>
      </c>
      <c r="K223" s="35">
        <v>0</v>
      </c>
      <c r="L223" s="63"/>
      <c r="M223" s="175" t="s">
        <v>90</v>
      </c>
      <c r="N223" s="175">
        <v>269</v>
      </c>
      <c r="O223" s="63"/>
      <c r="P223" s="63"/>
    </row>
    <row r="224" spans="2:19" ht="17.25" customHeight="1" x14ac:dyDescent="0.25">
      <c r="B224" s="38" t="s">
        <v>86</v>
      </c>
      <c r="C224" s="173">
        <f t="shared" si="36"/>
        <v>572</v>
      </c>
      <c r="D224" s="174">
        <f t="shared" si="37"/>
        <v>532</v>
      </c>
      <c r="E224" s="35">
        <v>356</v>
      </c>
      <c r="F224" s="35">
        <v>168</v>
      </c>
      <c r="G224" s="35">
        <v>8</v>
      </c>
      <c r="H224" s="174">
        <f t="shared" si="38"/>
        <v>40</v>
      </c>
      <c r="I224" s="35">
        <v>37</v>
      </c>
      <c r="J224" s="35">
        <v>3</v>
      </c>
      <c r="K224" s="35">
        <v>0</v>
      </c>
      <c r="L224" s="63"/>
      <c r="M224" s="175" t="s">
        <v>80</v>
      </c>
      <c r="N224" s="175">
        <v>285</v>
      </c>
      <c r="O224" s="63"/>
      <c r="P224" s="63"/>
    </row>
    <row r="225" spans="2:16" ht="17.25" customHeight="1" x14ac:dyDescent="0.25">
      <c r="B225" s="38" t="s">
        <v>87</v>
      </c>
      <c r="C225" s="173">
        <f t="shared" si="36"/>
        <v>577</v>
      </c>
      <c r="D225" s="174">
        <f t="shared" si="37"/>
        <v>544</v>
      </c>
      <c r="E225" s="35">
        <v>385</v>
      </c>
      <c r="F225" s="35">
        <v>157</v>
      </c>
      <c r="G225" s="35">
        <v>2</v>
      </c>
      <c r="H225" s="174">
        <f t="shared" si="38"/>
        <v>33</v>
      </c>
      <c r="I225" s="35">
        <v>30</v>
      </c>
      <c r="J225" s="35">
        <v>3</v>
      </c>
      <c r="K225" s="35">
        <v>0</v>
      </c>
      <c r="L225" s="63"/>
      <c r="M225" s="175" t="s">
        <v>94</v>
      </c>
      <c r="N225" s="175">
        <v>305</v>
      </c>
      <c r="O225" s="63"/>
      <c r="P225" s="63"/>
    </row>
    <row r="226" spans="2:16" ht="17.25" customHeight="1" x14ac:dyDescent="0.25">
      <c r="B226" s="38" t="s">
        <v>88</v>
      </c>
      <c r="C226" s="173">
        <f t="shared" si="36"/>
        <v>250</v>
      </c>
      <c r="D226" s="174">
        <f t="shared" si="37"/>
        <v>239</v>
      </c>
      <c r="E226" s="35">
        <v>172</v>
      </c>
      <c r="F226" s="35">
        <v>66</v>
      </c>
      <c r="G226" s="35">
        <v>1</v>
      </c>
      <c r="H226" s="174">
        <f t="shared" si="38"/>
        <v>11</v>
      </c>
      <c r="I226" s="35">
        <v>10</v>
      </c>
      <c r="J226" s="35">
        <v>1</v>
      </c>
      <c r="K226" s="35">
        <v>0</v>
      </c>
      <c r="L226" s="63"/>
      <c r="M226" s="175" t="s">
        <v>95</v>
      </c>
      <c r="N226" s="175">
        <v>323</v>
      </c>
      <c r="O226" s="63"/>
      <c r="P226" s="63"/>
    </row>
    <row r="227" spans="2:16" ht="17.25" customHeight="1" x14ac:dyDescent="0.25">
      <c r="B227" s="38" t="s">
        <v>89</v>
      </c>
      <c r="C227" s="173">
        <f t="shared" si="36"/>
        <v>2870</v>
      </c>
      <c r="D227" s="174">
        <f t="shared" si="37"/>
        <v>2711</v>
      </c>
      <c r="E227" s="35">
        <v>1555</v>
      </c>
      <c r="F227" s="35">
        <v>1140</v>
      </c>
      <c r="G227" s="35">
        <v>16</v>
      </c>
      <c r="H227" s="174">
        <f t="shared" si="38"/>
        <v>159</v>
      </c>
      <c r="I227" s="35">
        <v>127</v>
      </c>
      <c r="J227" s="35">
        <v>32</v>
      </c>
      <c r="K227" s="35">
        <v>0</v>
      </c>
      <c r="L227" s="63"/>
      <c r="M227" s="175" t="s">
        <v>99</v>
      </c>
      <c r="N227" s="175">
        <v>340</v>
      </c>
      <c r="O227" s="63"/>
      <c r="P227" s="63"/>
    </row>
    <row r="228" spans="2:16" ht="17.25" customHeight="1" x14ac:dyDescent="0.25">
      <c r="B228" s="38" t="s">
        <v>90</v>
      </c>
      <c r="C228" s="173">
        <f t="shared" si="36"/>
        <v>269</v>
      </c>
      <c r="D228" s="174">
        <f t="shared" si="37"/>
        <v>255</v>
      </c>
      <c r="E228" s="35">
        <v>192</v>
      </c>
      <c r="F228" s="35">
        <v>61</v>
      </c>
      <c r="G228" s="35">
        <v>2</v>
      </c>
      <c r="H228" s="174">
        <f t="shared" si="38"/>
        <v>14</v>
      </c>
      <c r="I228" s="35">
        <v>13</v>
      </c>
      <c r="J228" s="35">
        <v>1</v>
      </c>
      <c r="K228" s="35">
        <v>0</v>
      </c>
      <c r="L228" s="63"/>
      <c r="M228" s="175" t="s">
        <v>79</v>
      </c>
      <c r="N228" s="175">
        <v>365</v>
      </c>
      <c r="O228" s="63"/>
      <c r="P228" s="63"/>
    </row>
    <row r="229" spans="2:16" ht="17.25" customHeight="1" x14ac:dyDescent="0.25">
      <c r="B229" s="38" t="s">
        <v>91</v>
      </c>
      <c r="C229" s="173">
        <f t="shared" si="36"/>
        <v>100</v>
      </c>
      <c r="D229" s="174">
        <f t="shared" si="37"/>
        <v>96</v>
      </c>
      <c r="E229" s="35">
        <v>67</v>
      </c>
      <c r="F229" s="35">
        <v>29</v>
      </c>
      <c r="G229" s="35">
        <v>0</v>
      </c>
      <c r="H229" s="174">
        <f t="shared" si="38"/>
        <v>4</v>
      </c>
      <c r="I229" s="35">
        <v>4</v>
      </c>
      <c r="J229" s="35">
        <v>0</v>
      </c>
      <c r="K229" s="35">
        <v>0</v>
      </c>
      <c r="L229" s="63"/>
      <c r="M229" s="175" t="s">
        <v>85</v>
      </c>
      <c r="N229" s="175">
        <v>365</v>
      </c>
      <c r="O229" s="63"/>
      <c r="P229" s="63"/>
    </row>
    <row r="230" spans="2:16" ht="17.25" customHeight="1" x14ac:dyDescent="0.25">
      <c r="B230" s="38" t="s">
        <v>92</v>
      </c>
      <c r="C230" s="173">
        <f t="shared" si="36"/>
        <v>76</v>
      </c>
      <c r="D230" s="174">
        <f t="shared" si="37"/>
        <v>75</v>
      </c>
      <c r="E230" s="35">
        <v>34</v>
      </c>
      <c r="F230" s="35">
        <v>39</v>
      </c>
      <c r="G230" s="35">
        <v>2</v>
      </c>
      <c r="H230" s="174">
        <f t="shared" si="38"/>
        <v>1</v>
      </c>
      <c r="I230" s="35">
        <v>1</v>
      </c>
      <c r="J230" s="35">
        <v>0</v>
      </c>
      <c r="K230" s="35">
        <v>0</v>
      </c>
      <c r="L230" s="63"/>
      <c r="M230" s="175" t="s">
        <v>76</v>
      </c>
      <c r="N230" s="175">
        <v>407</v>
      </c>
      <c r="O230" s="63"/>
      <c r="P230" s="63"/>
    </row>
    <row r="231" spans="2:16" ht="17.25" customHeight="1" x14ac:dyDescent="0.25">
      <c r="B231" s="38" t="s">
        <v>93</v>
      </c>
      <c r="C231" s="173">
        <f t="shared" si="36"/>
        <v>83</v>
      </c>
      <c r="D231" s="174">
        <f t="shared" si="37"/>
        <v>80</v>
      </c>
      <c r="E231" s="35">
        <v>51</v>
      </c>
      <c r="F231" s="35">
        <v>28</v>
      </c>
      <c r="G231" s="35">
        <v>1</v>
      </c>
      <c r="H231" s="174">
        <f t="shared" si="38"/>
        <v>3</v>
      </c>
      <c r="I231" s="35">
        <v>3</v>
      </c>
      <c r="J231" s="35">
        <v>0</v>
      </c>
      <c r="K231" s="35">
        <v>0</v>
      </c>
      <c r="L231" s="63"/>
      <c r="M231" s="175" t="s">
        <v>84</v>
      </c>
      <c r="N231" s="175">
        <v>451</v>
      </c>
      <c r="O231" s="63"/>
      <c r="P231" s="63"/>
    </row>
    <row r="232" spans="2:16" ht="17.25" customHeight="1" x14ac:dyDescent="0.25">
      <c r="B232" s="38" t="s">
        <v>94</v>
      </c>
      <c r="C232" s="173">
        <f t="shared" si="36"/>
        <v>305</v>
      </c>
      <c r="D232" s="174">
        <f t="shared" si="37"/>
        <v>288</v>
      </c>
      <c r="E232" s="35">
        <v>198</v>
      </c>
      <c r="F232" s="35">
        <v>90</v>
      </c>
      <c r="G232" s="35">
        <v>0</v>
      </c>
      <c r="H232" s="174">
        <f t="shared" si="38"/>
        <v>17</v>
      </c>
      <c r="I232" s="35">
        <v>14</v>
      </c>
      <c r="J232" s="35">
        <v>1</v>
      </c>
      <c r="K232" s="35">
        <v>2</v>
      </c>
      <c r="L232" s="63"/>
      <c r="M232" s="175" t="s">
        <v>96</v>
      </c>
      <c r="N232" s="175">
        <v>513</v>
      </c>
      <c r="O232" s="63"/>
      <c r="P232" s="63"/>
    </row>
    <row r="233" spans="2:16" ht="17.25" customHeight="1" x14ac:dyDescent="0.25">
      <c r="B233" s="38" t="s">
        <v>95</v>
      </c>
      <c r="C233" s="173">
        <f t="shared" si="36"/>
        <v>323</v>
      </c>
      <c r="D233" s="174">
        <f t="shared" si="37"/>
        <v>317</v>
      </c>
      <c r="E233" s="35">
        <v>200</v>
      </c>
      <c r="F233" s="35">
        <v>111</v>
      </c>
      <c r="G233" s="35">
        <v>6</v>
      </c>
      <c r="H233" s="174">
        <f t="shared" si="38"/>
        <v>6</v>
      </c>
      <c r="I233" s="35">
        <v>6</v>
      </c>
      <c r="J233" s="35">
        <v>0</v>
      </c>
      <c r="K233" s="35">
        <v>0</v>
      </c>
      <c r="L233" s="63"/>
      <c r="M233" s="175" t="s">
        <v>86</v>
      </c>
      <c r="N233" s="175">
        <v>572</v>
      </c>
      <c r="O233" s="63"/>
      <c r="P233" s="63"/>
    </row>
    <row r="234" spans="2:16" ht="17.25" customHeight="1" x14ac:dyDescent="0.25">
      <c r="B234" s="38" t="s">
        <v>96</v>
      </c>
      <c r="C234" s="173">
        <f t="shared" si="36"/>
        <v>513</v>
      </c>
      <c r="D234" s="174">
        <f t="shared" si="37"/>
        <v>465</v>
      </c>
      <c r="E234" s="35">
        <v>370</v>
      </c>
      <c r="F234" s="35">
        <v>91</v>
      </c>
      <c r="G234" s="35">
        <v>4</v>
      </c>
      <c r="H234" s="174">
        <f t="shared" si="38"/>
        <v>48</v>
      </c>
      <c r="I234" s="35">
        <v>44</v>
      </c>
      <c r="J234" s="35">
        <v>3</v>
      </c>
      <c r="K234" s="35">
        <v>1</v>
      </c>
      <c r="L234" s="63"/>
      <c r="M234" s="175" t="s">
        <v>87</v>
      </c>
      <c r="N234" s="175">
        <v>577</v>
      </c>
      <c r="O234" s="63"/>
      <c r="P234" s="63"/>
    </row>
    <row r="235" spans="2:16" ht="17.25" customHeight="1" x14ac:dyDescent="0.25">
      <c r="B235" s="38" t="s">
        <v>97</v>
      </c>
      <c r="C235" s="173">
        <f t="shared" si="36"/>
        <v>212</v>
      </c>
      <c r="D235" s="174">
        <f t="shared" si="37"/>
        <v>199</v>
      </c>
      <c r="E235" s="35">
        <v>115</v>
      </c>
      <c r="F235" s="35">
        <v>83</v>
      </c>
      <c r="G235" s="35">
        <v>1</v>
      </c>
      <c r="H235" s="174">
        <f t="shared" si="38"/>
        <v>13</v>
      </c>
      <c r="I235" s="35">
        <v>13</v>
      </c>
      <c r="J235" s="35">
        <v>0</v>
      </c>
      <c r="K235" s="35">
        <v>0</v>
      </c>
      <c r="L235" s="63"/>
      <c r="M235" s="175" t="s">
        <v>82</v>
      </c>
      <c r="N235" s="175">
        <v>709</v>
      </c>
      <c r="O235" s="63"/>
      <c r="P235" s="63"/>
    </row>
    <row r="236" spans="2:16" ht="17.25" customHeight="1" x14ac:dyDescent="0.25">
      <c r="B236" s="38" t="s">
        <v>98</v>
      </c>
      <c r="C236" s="173">
        <f t="shared" si="36"/>
        <v>66</v>
      </c>
      <c r="D236" s="174">
        <f t="shared" si="37"/>
        <v>61</v>
      </c>
      <c r="E236" s="35">
        <v>36</v>
      </c>
      <c r="F236" s="35">
        <v>25</v>
      </c>
      <c r="G236" s="35">
        <v>0</v>
      </c>
      <c r="H236" s="174">
        <f t="shared" si="38"/>
        <v>5</v>
      </c>
      <c r="I236" s="35">
        <v>2</v>
      </c>
      <c r="J236" s="35">
        <v>3</v>
      </c>
      <c r="K236" s="35">
        <v>0</v>
      </c>
      <c r="L236" s="63"/>
      <c r="M236" s="175" t="s">
        <v>78</v>
      </c>
      <c r="N236" s="175">
        <v>869</v>
      </c>
      <c r="O236" s="63"/>
      <c r="P236" s="63"/>
    </row>
    <row r="237" spans="2:16" ht="17.25" customHeight="1" thickBot="1" x14ac:dyDescent="0.3">
      <c r="B237" s="100" t="s">
        <v>99</v>
      </c>
      <c r="C237" s="176">
        <f t="shared" si="36"/>
        <v>340</v>
      </c>
      <c r="D237" s="177">
        <f t="shared" si="37"/>
        <v>316</v>
      </c>
      <c r="E237" s="102">
        <v>248</v>
      </c>
      <c r="F237" s="102">
        <v>64</v>
      </c>
      <c r="G237" s="102">
        <v>4</v>
      </c>
      <c r="H237" s="177">
        <f>SUM(I237:K237)</f>
        <v>24</v>
      </c>
      <c r="I237" s="102">
        <v>21</v>
      </c>
      <c r="J237" s="102">
        <v>3</v>
      </c>
      <c r="K237" s="102">
        <v>0</v>
      </c>
      <c r="L237" s="63"/>
      <c r="M237" s="175" t="s">
        <v>89</v>
      </c>
      <c r="N237" s="175">
        <v>2870</v>
      </c>
      <c r="O237" s="63"/>
      <c r="P237" s="63"/>
    </row>
    <row r="238" spans="2:16" ht="20.25" customHeight="1" x14ac:dyDescent="0.25">
      <c r="B238" s="114" t="s">
        <v>3</v>
      </c>
      <c r="C238" s="115">
        <f t="shared" si="36"/>
        <v>10805</v>
      </c>
      <c r="D238" s="116">
        <f t="shared" ref="D238:G238" si="39">SUM(D213:D237)</f>
        <v>10197</v>
      </c>
      <c r="E238" s="116">
        <f t="shared" si="39"/>
        <v>6489</v>
      </c>
      <c r="F238" s="116">
        <f t="shared" si="39"/>
        <v>3611</v>
      </c>
      <c r="G238" s="116">
        <f t="shared" si="39"/>
        <v>97</v>
      </c>
      <c r="H238" s="115">
        <f>SUM(H213:H237)</f>
        <v>608</v>
      </c>
      <c r="I238" s="115">
        <f t="shared" ref="I238:K238" si="40">SUM(I213:I237)</f>
        <v>523</v>
      </c>
      <c r="J238" s="115">
        <f t="shared" si="40"/>
        <v>82</v>
      </c>
      <c r="K238" s="115">
        <f t="shared" si="40"/>
        <v>3</v>
      </c>
      <c r="L238" s="63"/>
      <c r="M238" s="63"/>
      <c r="N238" s="63"/>
      <c r="O238" s="63"/>
      <c r="P238" s="63"/>
    </row>
    <row r="239" spans="2:16" x14ac:dyDescent="0.25">
      <c r="B239" s="178" t="s">
        <v>113</v>
      </c>
      <c r="C239" s="171"/>
      <c r="D239" s="171"/>
      <c r="E239" s="171"/>
      <c r="F239" s="171"/>
      <c r="G239" s="171"/>
      <c r="H239" s="171"/>
      <c r="I239" s="171"/>
      <c r="J239" s="171"/>
      <c r="K239" s="171"/>
      <c r="L239" s="179"/>
      <c r="M239" s="179"/>
      <c r="N239" s="179"/>
      <c r="O239" s="179"/>
      <c r="P239" s="63"/>
    </row>
    <row r="240" spans="2:16" x14ac:dyDescent="0.25"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9"/>
      <c r="M240" s="179"/>
      <c r="N240" s="179"/>
      <c r="O240" s="179"/>
      <c r="P240" s="63"/>
    </row>
    <row r="241" spans="2:18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2:18" ht="27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2"/>
      <c r="N242" s="17"/>
      <c r="O242" s="17"/>
      <c r="P242" s="17"/>
      <c r="Q242" s="17"/>
      <c r="R242" s="1"/>
    </row>
    <row r="243" spans="2:18" ht="33.75" customHeight="1" x14ac:dyDescent="0.25">
      <c r="B243" s="180" t="s">
        <v>71</v>
      </c>
      <c r="C243" s="181" t="s">
        <v>72</v>
      </c>
      <c r="D243" s="142">
        <v>2020</v>
      </c>
      <c r="E243" s="95">
        <v>2021</v>
      </c>
      <c r="F243" s="142">
        <v>2022</v>
      </c>
      <c r="G243" s="95">
        <v>2023</v>
      </c>
      <c r="H243" s="95" t="s">
        <v>114</v>
      </c>
      <c r="I243" s="182"/>
      <c r="J243" s="182"/>
      <c r="K243" s="182"/>
      <c r="L243" s="182"/>
    </row>
    <row r="244" spans="2:18" ht="17.25" customHeight="1" x14ac:dyDescent="0.25">
      <c r="B244" s="38" t="s">
        <v>75</v>
      </c>
      <c r="C244" s="34">
        <f>SUM(D244:H244)</f>
        <v>8408</v>
      </c>
      <c r="D244" s="35">
        <v>1454</v>
      </c>
      <c r="E244" s="148">
        <v>1720</v>
      </c>
      <c r="F244" s="148">
        <v>1737</v>
      </c>
      <c r="G244" s="148">
        <v>1777</v>
      </c>
      <c r="H244" s="148">
        <f>C178</f>
        <v>1720</v>
      </c>
      <c r="I244" s="182"/>
      <c r="J244" s="175" t="s">
        <v>91</v>
      </c>
      <c r="K244" s="175">
        <v>5481</v>
      </c>
      <c r="L244" s="182"/>
      <c r="Q244" s="183"/>
    </row>
    <row r="245" spans="2:18" ht="17.25" customHeight="1" x14ac:dyDescent="0.25">
      <c r="B245" s="38" t="s">
        <v>76</v>
      </c>
      <c r="C245" s="34">
        <f>SUM(D245:H245)</f>
        <v>37182</v>
      </c>
      <c r="D245" s="35">
        <v>5119</v>
      </c>
      <c r="E245" s="35">
        <v>8310</v>
      </c>
      <c r="F245" s="35">
        <v>7854</v>
      </c>
      <c r="G245" s="35">
        <v>8624</v>
      </c>
      <c r="H245" s="35">
        <f t="shared" ref="H245:H268" si="41">C179</f>
        <v>7275</v>
      </c>
      <c r="I245" s="182"/>
      <c r="J245" s="175" t="s">
        <v>93</v>
      </c>
      <c r="K245" s="175">
        <v>6649</v>
      </c>
      <c r="L245" s="182"/>
      <c r="Q245" s="183"/>
    </row>
    <row r="246" spans="2:18" ht="17.25" customHeight="1" x14ac:dyDescent="0.25">
      <c r="B246" s="38" t="s">
        <v>77</v>
      </c>
      <c r="C246" s="34">
        <f t="shared" ref="C246:C267" si="42">SUM(D246:H246)</f>
        <v>15395</v>
      </c>
      <c r="D246" s="35">
        <v>2841</v>
      </c>
      <c r="E246" s="35">
        <v>3823</v>
      </c>
      <c r="F246" s="35">
        <v>3135</v>
      </c>
      <c r="G246" s="35">
        <v>3015</v>
      </c>
      <c r="H246" s="35">
        <f t="shared" si="41"/>
        <v>2581</v>
      </c>
      <c r="I246" s="182"/>
      <c r="J246" s="175" t="s">
        <v>92</v>
      </c>
      <c r="K246" s="175">
        <v>6980</v>
      </c>
      <c r="L246" s="182"/>
      <c r="Q246" s="183"/>
    </row>
    <row r="247" spans="2:18" ht="17.25" customHeight="1" x14ac:dyDescent="0.25">
      <c r="B247" s="38" t="s">
        <v>78</v>
      </c>
      <c r="C247" s="34">
        <f t="shared" si="42"/>
        <v>72075</v>
      </c>
      <c r="D247" s="35">
        <v>11229</v>
      </c>
      <c r="E247" s="35">
        <v>15159</v>
      </c>
      <c r="F247" s="35">
        <v>14932</v>
      </c>
      <c r="G247" s="35">
        <v>17226</v>
      </c>
      <c r="H247" s="35">
        <f t="shared" si="41"/>
        <v>13529</v>
      </c>
      <c r="I247" s="182"/>
      <c r="J247" s="175" t="s">
        <v>75</v>
      </c>
      <c r="K247" s="175">
        <v>8408</v>
      </c>
      <c r="L247" s="182"/>
      <c r="Q247" s="183"/>
    </row>
    <row r="248" spans="2:18" ht="17.25" customHeight="1" x14ac:dyDescent="0.25">
      <c r="B248" s="38" t="s">
        <v>79</v>
      </c>
      <c r="C248" s="34">
        <f t="shared" si="42"/>
        <v>22624</v>
      </c>
      <c r="D248" s="35">
        <v>3962</v>
      </c>
      <c r="E248" s="35">
        <v>4924</v>
      </c>
      <c r="F248" s="35">
        <v>4380</v>
      </c>
      <c r="G248" s="35">
        <v>4985</v>
      </c>
      <c r="H248" s="35">
        <f t="shared" si="41"/>
        <v>4373</v>
      </c>
      <c r="I248" s="182"/>
      <c r="J248" s="175" t="s">
        <v>98</v>
      </c>
      <c r="K248" s="175">
        <v>9502</v>
      </c>
      <c r="L248" s="182"/>
      <c r="Q248" s="183"/>
    </row>
    <row r="249" spans="2:18" ht="17.25" customHeight="1" x14ac:dyDescent="0.25">
      <c r="B249" s="38" t="s">
        <v>80</v>
      </c>
      <c r="C249" s="34">
        <f t="shared" si="42"/>
        <v>16601</v>
      </c>
      <c r="D249" s="35">
        <v>2763</v>
      </c>
      <c r="E249" s="35">
        <v>3587</v>
      </c>
      <c r="F249" s="35">
        <v>3025</v>
      </c>
      <c r="G249" s="35">
        <v>3537</v>
      </c>
      <c r="H249" s="35">
        <f t="shared" si="41"/>
        <v>3689</v>
      </c>
      <c r="I249" s="182"/>
      <c r="J249" s="175" t="s">
        <v>83</v>
      </c>
      <c r="K249" s="175">
        <v>10760</v>
      </c>
      <c r="L249" s="182"/>
      <c r="Q249" s="183"/>
    </row>
    <row r="250" spans="2:18" ht="17.25" customHeight="1" x14ac:dyDescent="0.25">
      <c r="B250" s="38" t="s">
        <v>81</v>
      </c>
      <c r="C250" s="34">
        <f t="shared" si="42"/>
        <v>16756</v>
      </c>
      <c r="D250" s="35">
        <v>2804</v>
      </c>
      <c r="E250" s="35">
        <v>3597</v>
      </c>
      <c r="F250" s="35">
        <v>3443</v>
      </c>
      <c r="G250" s="35">
        <v>3710</v>
      </c>
      <c r="H250" s="35">
        <f t="shared" si="41"/>
        <v>3202</v>
      </c>
      <c r="I250" s="182"/>
      <c r="J250" s="175" t="s">
        <v>99</v>
      </c>
      <c r="K250" s="175">
        <v>11182</v>
      </c>
      <c r="L250" s="182"/>
      <c r="Q250" s="183"/>
    </row>
    <row r="251" spans="2:18" ht="17.25" customHeight="1" x14ac:dyDescent="0.25">
      <c r="B251" s="38" t="s">
        <v>82</v>
      </c>
      <c r="C251" s="34">
        <f t="shared" si="42"/>
        <v>49553</v>
      </c>
      <c r="D251" s="35">
        <v>8335</v>
      </c>
      <c r="E251" s="35">
        <v>11408</v>
      </c>
      <c r="F251" s="35">
        <v>10079</v>
      </c>
      <c r="G251" s="35">
        <v>10462</v>
      </c>
      <c r="H251" s="35">
        <f t="shared" si="41"/>
        <v>9269</v>
      </c>
      <c r="I251" s="182"/>
      <c r="J251" s="175" t="s">
        <v>97</v>
      </c>
      <c r="K251" s="175">
        <v>12612</v>
      </c>
      <c r="L251" s="182"/>
      <c r="Q251" s="183"/>
    </row>
    <row r="252" spans="2:18" ht="17.25" customHeight="1" x14ac:dyDescent="0.25">
      <c r="B252" s="38" t="s">
        <v>83</v>
      </c>
      <c r="C252" s="34">
        <f t="shared" si="42"/>
        <v>10760</v>
      </c>
      <c r="D252" s="35">
        <v>1335</v>
      </c>
      <c r="E252" s="35">
        <v>2066</v>
      </c>
      <c r="F252" s="35">
        <v>2407</v>
      </c>
      <c r="G252" s="35">
        <v>2657</v>
      </c>
      <c r="H252" s="35">
        <f t="shared" si="41"/>
        <v>2295</v>
      </c>
      <c r="I252" s="182"/>
      <c r="J252" s="175" t="s">
        <v>90</v>
      </c>
      <c r="K252" s="175">
        <v>13210</v>
      </c>
      <c r="L252" s="182"/>
      <c r="Q252" s="183"/>
    </row>
    <row r="253" spans="2:18" ht="17.25" customHeight="1" x14ac:dyDescent="0.25">
      <c r="B253" s="38" t="s">
        <v>84</v>
      </c>
      <c r="C253" s="34">
        <f t="shared" si="42"/>
        <v>22773</v>
      </c>
      <c r="D253" s="35">
        <v>2831</v>
      </c>
      <c r="E253" s="35">
        <v>5792</v>
      </c>
      <c r="F253" s="35">
        <v>4775</v>
      </c>
      <c r="G253" s="35">
        <v>4861</v>
      </c>
      <c r="H253" s="35">
        <f t="shared" si="41"/>
        <v>4514</v>
      </c>
      <c r="I253" s="182"/>
      <c r="J253" s="175" t="s">
        <v>77</v>
      </c>
      <c r="K253" s="175">
        <v>15395</v>
      </c>
      <c r="L253" s="182"/>
      <c r="Q253" s="183"/>
    </row>
    <row r="254" spans="2:18" ht="17.25" customHeight="1" x14ac:dyDescent="0.25">
      <c r="B254" s="38" t="s">
        <v>85</v>
      </c>
      <c r="C254" s="34">
        <f t="shared" si="42"/>
        <v>26688</v>
      </c>
      <c r="D254" s="35">
        <v>3545</v>
      </c>
      <c r="E254" s="35">
        <v>5981</v>
      </c>
      <c r="F254" s="35">
        <v>5786</v>
      </c>
      <c r="G254" s="35">
        <v>6168</v>
      </c>
      <c r="H254" s="35">
        <f t="shared" si="41"/>
        <v>5208</v>
      </c>
      <c r="I254" s="182"/>
      <c r="J254" s="175" t="s">
        <v>80</v>
      </c>
      <c r="K254" s="175">
        <v>16601</v>
      </c>
      <c r="L254" s="182"/>
      <c r="Q254" s="183"/>
    </row>
    <row r="255" spans="2:18" ht="17.25" customHeight="1" x14ac:dyDescent="0.25">
      <c r="B255" s="38" t="s">
        <v>86</v>
      </c>
      <c r="C255" s="34">
        <f t="shared" si="42"/>
        <v>32492</v>
      </c>
      <c r="D255" s="35">
        <v>4669</v>
      </c>
      <c r="E255" s="35">
        <v>7723</v>
      </c>
      <c r="F255" s="35">
        <v>7183</v>
      </c>
      <c r="G255" s="35">
        <v>7259</v>
      </c>
      <c r="H255" s="35">
        <f t="shared" si="41"/>
        <v>5658</v>
      </c>
      <c r="I255" s="182"/>
      <c r="J255" s="175" t="s">
        <v>81</v>
      </c>
      <c r="K255" s="175">
        <v>16756</v>
      </c>
      <c r="L255" s="182"/>
      <c r="Q255" s="183"/>
    </row>
    <row r="256" spans="2:18" ht="17.25" customHeight="1" x14ac:dyDescent="0.25">
      <c r="B256" s="38" t="s">
        <v>87</v>
      </c>
      <c r="C256" s="34">
        <f t="shared" si="42"/>
        <v>35595</v>
      </c>
      <c r="D256" s="35">
        <v>5782</v>
      </c>
      <c r="E256" s="35">
        <v>7543</v>
      </c>
      <c r="F256" s="35">
        <v>7290</v>
      </c>
      <c r="G256" s="35">
        <v>8055</v>
      </c>
      <c r="H256" s="35">
        <f t="shared" si="41"/>
        <v>6925</v>
      </c>
      <c r="I256" s="182"/>
      <c r="J256" s="175" t="s">
        <v>88</v>
      </c>
      <c r="K256" s="175">
        <v>18399</v>
      </c>
      <c r="L256" s="182"/>
      <c r="Q256" s="183"/>
    </row>
    <row r="257" spans="2:18" ht="17.25" customHeight="1" x14ac:dyDescent="0.25">
      <c r="B257" s="38" t="s">
        <v>88</v>
      </c>
      <c r="C257" s="34">
        <f t="shared" si="42"/>
        <v>18399</v>
      </c>
      <c r="D257" s="35">
        <v>3169</v>
      </c>
      <c r="E257" s="35">
        <v>4222</v>
      </c>
      <c r="F257" s="35">
        <v>3848</v>
      </c>
      <c r="G257" s="35">
        <v>4040</v>
      </c>
      <c r="H257" s="35">
        <f t="shared" si="41"/>
        <v>3120</v>
      </c>
      <c r="I257" s="182"/>
      <c r="J257" s="175" t="s">
        <v>95</v>
      </c>
      <c r="K257" s="175">
        <v>22431</v>
      </c>
      <c r="L257" s="182"/>
      <c r="Q257" s="183"/>
    </row>
    <row r="258" spans="2:18" ht="17.25" customHeight="1" x14ac:dyDescent="0.25">
      <c r="B258" s="38" t="s">
        <v>89</v>
      </c>
      <c r="C258" s="34">
        <f t="shared" si="42"/>
        <v>201481</v>
      </c>
      <c r="D258" s="35">
        <v>32576</v>
      </c>
      <c r="E258" s="35">
        <v>44463</v>
      </c>
      <c r="F258" s="35">
        <v>41440</v>
      </c>
      <c r="G258" s="35">
        <v>46524</v>
      </c>
      <c r="H258" s="35">
        <f t="shared" si="41"/>
        <v>36478</v>
      </c>
      <c r="I258" s="182"/>
      <c r="J258" s="175" t="s">
        <v>79</v>
      </c>
      <c r="K258" s="175">
        <v>22624</v>
      </c>
      <c r="L258" s="182"/>
      <c r="Q258" s="183"/>
    </row>
    <row r="259" spans="2:18" ht="17.25" customHeight="1" x14ac:dyDescent="0.25">
      <c r="B259" s="38" t="s">
        <v>90</v>
      </c>
      <c r="C259" s="34">
        <f t="shared" si="42"/>
        <v>13210</v>
      </c>
      <c r="D259" s="35">
        <v>1963</v>
      </c>
      <c r="E259" s="35">
        <v>2531</v>
      </c>
      <c r="F259" s="35">
        <v>2802</v>
      </c>
      <c r="G259" s="35">
        <v>3036</v>
      </c>
      <c r="H259" s="35">
        <f t="shared" si="41"/>
        <v>2878</v>
      </c>
      <c r="I259" s="182"/>
      <c r="J259" s="175" t="s">
        <v>84</v>
      </c>
      <c r="K259" s="175">
        <v>22773</v>
      </c>
      <c r="L259" s="182"/>
      <c r="Q259" s="183"/>
    </row>
    <row r="260" spans="2:18" ht="17.25" customHeight="1" x14ac:dyDescent="0.25">
      <c r="B260" s="38" t="s">
        <v>91</v>
      </c>
      <c r="C260" s="34">
        <f t="shared" si="42"/>
        <v>5481</v>
      </c>
      <c r="D260" s="35">
        <v>795</v>
      </c>
      <c r="E260" s="35">
        <v>1225</v>
      </c>
      <c r="F260" s="35">
        <v>1188</v>
      </c>
      <c r="G260" s="35">
        <v>1103</v>
      </c>
      <c r="H260" s="35">
        <f t="shared" si="41"/>
        <v>1170</v>
      </c>
      <c r="I260" s="182"/>
      <c r="J260" s="175" t="s">
        <v>85</v>
      </c>
      <c r="K260" s="175">
        <v>26688</v>
      </c>
      <c r="L260" s="182"/>
      <c r="Q260" s="183"/>
    </row>
    <row r="261" spans="2:18" ht="17.25" customHeight="1" x14ac:dyDescent="0.25">
      <c r="B261" s="38" t="s">
        <v>92</v>
      </c>
      <c r="C261" s="34">
        <f t="shared" si="42"/>
        <v>6980</v>
      </c>
      <c r="D261" s="35">
        <v>853</v>
      </c>
      <c r="E261" s="35">
        <v>1536</v>
      </c>
      <c r="F261" s="35">
        <v>1453</v>
      </c>
      <c r="G261" s="35">
        <v>1714</v>
      </c>
      <c r="H261" s="35">
        <f t="shared" si="41"/>
        <v>1424</v>
      </c>
      <c r="I261" s="182"/>
      <c r="J261" s="175" t="s">
        <v>96</v>
      </c>
      <c r="K261" s="175">
        <v>29867</v>
      </c>
      <c r="L261" s="182"/>
      <c r="Q261" s="183"/>
    </row>
    <row r="262" spans="2:18" ht="17.25" customHeight="1" x14ac:dyDescent="0.25">
      <c r="B262" s="38" t="s">
        <v>93</v>
      </c>
      <c r="C262" s="34">
        <f t="shared" si="42"/>
        <v>6649</v>
      </c>
      <c r="D262" s="35">
        <v>1102</v>
      </c>
      <c r="E262" s="35">
        <v>1543</v>
      </c>
      <c r="F262" s="35">
        <v>1548</v>
      </c>
      <c r="G262" s="35">
        <v>1340</v>
      </c>
      <c r="H262" s="35">
        <f t="shared" si="41"/>
        <v>1116</v>
      </c>
      <c r="I262" s="182"/>
      <c r="J262" s="175" t="s">
        <v>86</v>
      </c>
      <c r="K262" s="175">
        <v>32492</v>
      </c>
      <c r="L262" s="182"/>
      <c r="Q262" s="183"/>
    </row>
    <row r="263" spans="2:18" ht="17.25" customHeight="1" x14ac:dyDescent="0.25">
      <c r="B263" s="38" t="s">
        <v>94</v>
      </c>
      <c r="C263" s="34">
        <f t="shared" si="42"/>
        <v>33948</v>
      </c>
      <c r="D263" s="35">
        <v>4760</v>
      </c>
      <c r="E263" s="35">
        <v>7425</v>
      </c>
      <c r="F263" s="35">
        <v>7830</v>
      </c>
      <c r="G263" s="35">
        <v>7658</v>
      </c>
      <c r="H263" s="35">
        <f t="shared" si="41"/>
        <v>6275</v>
      </c>
      <c r="I263" s="182"/>
      <c r="J263" s="175" t="s">
        <v>94</v>
      </c>
      <c r="K263" s="175">
        <v>33948</v>
      </c>
      <c r="L263" s="182"/>
      <c r="Q263" s="183"/>
    </row>
    <row r="264" spans="2:18" ht="17.25" customHeight="1" x14ac:dyDescent="0.25">
      <c r="B264" s="38" t="s">
        <v>95</v>
      </c>
      <c r="C264" s="34">
        <f t="shared" si="42"/>
        <v>22431</v>
      </c>
      <c r="D264" s="35">
        <v>3888</v>
      </c>
      <c r="E264" s="35">
        <v>5069</v>
      </c>
      <c r="F264" s="35">
        <v>4551</v>
      </c>
      <c r="G264" s="35">
        <v>4511</v>
      </c>
      <c r="H264" s="35">
        <f t="shared" si="41"/>
        <v>4412</v>
      </c>
      <c r="I264" s="182"/>
      <c r="J264" s="175" t="s">
        <v>87</v>
      </c>
      <c r="K264" s="175">
        <v>35595</v>
      </c>
      <c r="L264" s="182"/>
      <c r="Q264" s="183"/>
    </row>
    <row r="265" spans="2:18" ht="17.25" customHeight="1" x14ac:dyDescent="0.25">
      <c r="B265" s="38" t="s">
        <v>96</v>
      </c>
      <c r="C265" s="34">
        <f t="shared" si="42"/>
        <v>29867</v>
      </c>
      <c r="D265" s="35">
        <v>3929</v>
      </c>
      <c r="E265" s="35">
        <v>7032</v>
      </c>
      <c r="F265" s="35">
        <v>6257</v>
      </c>
      <c r="G265" s="35">
        <v>6424</v>
      </c>
      <c r="H265" s="35">
        <f t="shared" si="41"/>
        <v>6225</v>
      </c>
      <c r="I265" s="182"/>
      <c r="J265" s="175" t="s">
        <v>76</v>
      </c>
      <c r="K265" s="175">
        <v>37182</v>
      </c>
      <c r="L265" s="182"/>
      <c r="Q265" s="183"/>
    </row>
    <row r="266" spans="2:18" ht="17.25" customHeight="1" x14ac:dyDescent="0.25">
      <c r="B266" s="38" t="s">
        <v>97</v>
      </c>
      <c r="C266" s="34">
        <f t="shared" si="42"/>
        <v>12612</v>
      </c>
      <c r="D266" s="35">
        <v>2071</v>
      </c>
      <c r="E266" s="35">
        <v>2597</v>
      </c>
      <c r="F266" s="35">
        <v>2788</v>
      </c>
      <c r="G266" s="35">
        <v>2698</v>
      </c>
      <c r="H266" s="35">
        <f t="shared" si="41"/>
        <v>2458</v>
      </c>
      <c r="I266" s="182"/>
      <c r="J266" s="175" t="s">
        <v>82</v>
      </c>
      <c r="K266" s="175">
        <v>49553</v>
      </c>
      <c r="L266" s="182"/>
      <c r="Q266" s="183"/>
    </row>
    <row r="267" spans="2:18" ht="17.25" customHeight="1" x14ac:dyDescent="0.25">
      <c r="B267" s="38" t="s">
        <v>98</v>
      </c>
      <c r="C267" s="34">
        <f t="shared" si="42"/>
        <v>9502</v>
      </c>
      <c r="D267" s="35">
        <v>1907</v>
      </c>
      <c r="E267" s="35">
        <v>2165</v>
      </c>
      <c r="F267" s="35">
        <v>1818</v>
      </c>
      <c r="G267" s="35">
        <v>1999</v>
      </c>
      <c r="H267" s="35">
        <f t="shared" si="41"/>
        <v>1613</v>
      </c>
      <c r="I267" s="182"/>
      <c r="J267" s="175" t="s">
        <v>78</v>
      </c>
      <c r="K267" s="175">
        <v>72075</v>
      </c>
      <c r="L267" s="182"/>
      <c r="Q267" s="183"/>
    </row>
    <row r="268" spans="2:18" ht="17.25" customHeight="1" thickBot="1" x14ac:dyDescent="0.3">
      <c r="B268" s="100" t="s">
        <v>99</v>
      </c>
      <c r="C268" s="101">
        <f>SUM(D268:H268)</f>
        <v>11182</v>
      </c>
      <c r="D268" s="102">
        <v>813</v>
      </c>
      <c r="E268" s="102">
        <v>2356</v>
      </c>
      <c r="F268" s="102">
        <v>2653</v>
      </c>
      <c r="G268" s="102">
        <v>2930</v>
      </c>
      <c r="H268" s="102">
        <f t="shared" si="41"/>
        <v>2430</v>
      </c>
      <c r="I268" s="182"/>
      <c r="J268" s="175" t="s">
        <v>89</v>
      </c>
      <c r="K268" s="175">
        <v>201481</v>
      </c>
      <c r="L268" s="182"/>
      <c r="Q268" s="183"/>
    </row>
    <row r="269" spans="2:18" ht="20.25" customHeight="1" x14ac:dyDescent="0.25">
      <c r="B269" s="114" t="s">
        <v>3</v>
      </c>
      <c r="C269" s="115">
        <f t="shared" ref="C269:H269" si="43">SUM(C244:C268)</f>
        <v>738644</v>
      </c>
      <c r="D269" s="116">
        <f t="shared" si="43"/>
        <v>114495</v>
      </c>
      <c r="E269" s="116">
        <f t="shared" si="43"/>
        <v>163797</v>
      </c>
      <c r="F269" s="116">
        <f t="shared" si="43"/>
        <v>154202</v>
      </c>
      <c r="G269" s="116">
        <f t="shared" si="43"/>
        <v>166313</v>
      </c>
      <c r="H269" s="116">
        <f t="shared" si="43"/>
        <v>139837</v>
      </c>
      <c r="I269" s="182"/>
      <c r="J269" s="182"/>
      <c r="K269" s="182"/>
      <c r="L269" s="182"/>
    </row>
    <row r="270" spans="2:18" ht="15.75" thickBot="1" x14ac:dyDescent="0.3">
      <c r="B270" s="149" t="s">
        <v>22</v>
      </c>
      <c r="C270" s="150">
        <f>SUM(D270:H270)</f>
        <v>1</v>
      </c>
      <c r="D270" s="150">
        <f t="shared" ref="D270:F270" si="44">D269/$C$269</f>
        <v>0.15500701285057483</v>
      </c>
      <c r="E270" s="150">
        <f t="shared" si="44"/>
        <v>0.22175364586999963</v>
      </c>
      <c r="F270" s="150">
        <f t="shared" si="44"/>
        <v>0.20876362632066328</v>
      </c>
      <c r="G270" s="150">
        <f>G269/$C$269</f>
        <v>0.22515988757777766</v>
      </c>
      <c r="H270" s="150">
        <f>H269/$C$269</f>
        <v>0.18931582738098462</v>
      </c>
      <c r="I270" s="182"/>
      <c r="J270" s="182"/>
      <c r="K270" s="182"/>
      <c r="L270" s="182"/>
    </row>
    <row r="271" spans="2:18" x14ac:dyDescent="0.25">
      <c r="B271" s="184" t="s">
        <v>115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2:18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2:18" x14ac:dyDescent="0.25"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</row>
    <row r="274" spans="2:18" ht="18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2:18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2:18" x14ac:dyDescent="0.25">
      <c r="B276" s="17"/>
      <c r="C276" s="17"/>
      <c r="D276" s="18"/>
      <c r="E276" s="18"/>
      <c r="F276" s="18"/>
      <c r="G276" s="17"/>
      <c r="H276" s="17"/>
      <c r="I276" s="1"/>
      <c r="J276" s="157"/>
      <c r="K276" s="17"/>
      <c r="Q276" s="1"/>
      <c r="R276" s="1"/>
    </row>
    <row r="277" spans="2:18" ht="45" customHeight="1" x14ac:dyDescent="0.25">
      <c r="B277" s="17"/>
      <c r="J277" s="157"/>
      <c r="K277" s="17"/>
    </row>
    <row r="278" spans="2:18" ht="33.75" customHeight="1" x14ac:dyDescent="0.25">
      <c r="B278" s="185" t="s">
        <v>116</v>
      </c>
      <c r="C278" s="140"/>
      <c r="D278" s="144" t="s">
        <v>3</v>
      </c>
      <c r="E278" s="59" t="s">
        <v>4</v>
      </c>
      <c r="F278" s="32" t="s">
        <v>5</v>
      </c>
      <c r="G278" s="156"/>
      <c r="J278" s="157"/>
      <c r="K278" s="185" t="s">
        <v>116</v>
      </c>
      <c r="L278" s="140"/>
      <c r="M278" s="144" t="s">
        <v>3</v>
      </c>
      <c r="N278" s="59" t="s">
        <v>4</v>
      </c>
      <c r="O278" s="32" t="s">
        <v>5</v>
      </c>
    </row>
    <row r="279" spans="2:18" ht="23.25" customHeight="1" x14ac:dyDescent="0.25">
      <c r="B279" s="38" t="s">
        <v>117</v>
      </c>
      <c r="C279" s="186"/>
      <c r="D279" s="34">
        <f t="shared" ref="D279:D284" si="45">SUM(E279:F279)</f>
        <v>101846</v>
      </c>
      <c r="E279" s="60">
        <v>15957</v>
      </c>
      <c r="F279" s="35">
        <v>85889</v>
      </c>
      <c r="J279" s="157"/>
      <c r="K279" s="38" t="s">
        <v>117</v>
      </c>
      <c r="L279" s="186"/>
      <c r="M279" s="34">
        <f>SUM(N279:O279)</f>
        <v>135151</v>
      </c>
      <c r="N279" s="187">
        <v>113745</v>
      </c>
      <c r="O279" s="35">
        <v>21406</v>
      </c>
    </row>
    <row r="280" spans="2:18" ht="23.25" customHeight="1" x14ac:dyDescent="0.25">
      <c r="B280" s="38" t="s">
        <v>118</v>
      </c>
      <c r="C280" s="34"/>
      <c r="D280" s="34">
        <f t="shared" si="45"/>
        <v>35366</v>
      </c>
      <c r="E280" s="35">
        <v>1511</v>
      </c>
      <c r="F280" s="35">
        <v>33855</v>
      </c>
      <c r="J280" s="157"/>
      <c r="K280" s="38" t="s">
        <v>118</v>
      </c>
      <c r="L280" s="34"/>
      <c r="M280" s="34">
        <f>SUM(N280:O280)</f>
        <v>4360</v>
      </c>
      <c r="N280" s="35">
        <v>4167</v>
      </c>
      <c r="O280" s="35">
        <v>193</v>
      </c>
    </row>
    <row r="281" spans="2:18" ht="23.25" customHeight="1" x14ac:dyDescent="0.25">
      <c r="B281" s="38" t="s">
        <v>119</v>
      </c>
      <c r="C281" s="34"/>
      <c r="D281" s="34">
        <f t="shared" si="45"/>
        <v>1527</v>
      </c>
      <c r="E281" s="35">
        <v>60</v>
      </c>
      <c r="F281" s="35">
        <v>1467</v>
      </c>
      <c r="J281" s="157"/>
      <c r="K281" s="38" t="s">
        <v>119</v>
      </c>
      <c r="L281" s="34"/>
      <c r="M281" s="34">
        <f>SUM(N281:O281)</f>
        <v>175</v>
      </c>
      <c r="N281" s="35">
        <v>169</v>
      </c>
      <c r="O281" s="35">
        <v>6</v>
      </c>
    </row>
    <row r="282" spans="2:18" ht="23.25" customHeight="1" thickBot="1" x14ac:dyDescent="0.3">
      <c r="B282" s="100" t="s">
        <v>120</v>
      </c>
      <c r="C282" s="101"/>
      <c r="D282" s="101">
        <f t="shared" si="45"/>
        <v>1098</v>
      </c>
      <c r="E282" s="102">
        <v>35</v>
      </c>
      <c r="F282" s="102">
        <v>1063</v>
      </c>
      <c r="J282" s="157"/>
      <c r="K282" s="100" t="s">
        <v>120</v>
      </c>
      <c r="L282" s="101"/>
      <c r="M282" s="101">
        <f>SUM(N282:O282)</f>
        <v>151</v>
      </c>
      <c r="N282" s="102">
        <v>121</v>
      </c>
      <c r="O282" s="102">
        <v>30</v>
      </c>
    </row>
    <row r="283" spans="2:18" ht="24.75" customHeight="1" x14ac:dyDescent="0.25">
      <c r="B283" s="188" t="s">
        <v>3</v>
      </c>
      <c r="C283" s="188"/>
      <c r="D283" s="115">
        <f t="shared" si="45"/>
        <v>139837</v>
      </c>
      <c r="E283" s="116">
        <f>SUM(E279:E282)</f>
        <v>17563</v>
      </c>
      <c r="F283" s="116">
        <f>SUM(F279:F282)</f>
        <v>122274</v>
      </c>
      <c r="J283" s="157"/>
      <c r="K283" s="188" t="s">
        <v>3</v>
      </c>
      <c r="L283" s="188"/>
      <c r="M283" s="115">
        <f t="shared" ref="M283:M284" si="46">SUM(N283:O283)</f>
        <v>139837</v>
      </c>
      <c r="N283" s="116">
        <f>SUM(N279:N282)</f>
        <v>118202</v>
      </c>
      <c r="O283" s="116">
        <f>SUM(O279:O282)</f>
        <v>21635</v>
      </c>
    </row>
    <row r="284" spans="2:18" ht="24.75" customHeight="1" thickBot="1" x14ac:dyDescent="0.3">
      <c r="B284" s="189" t="s">
        <v>22</v>
      </c>
      <c r="C284" s="189"/>
      <c r="D284" s="150">
        <f t="shared" si="45"/>
        <v>1</v>
      </c>
      <c r="E284" s="150">
        <f>+E283/$D$283</f>
        <v>0.12559622989623634</v>
      </c>
      <c r="F284" s="150">
        <f>+F283/$D$283</f>
        <v>0.87440377010376369</v>
      </c>
      <c r="J284" s="157"/>
      <c r="K284" s="189" t="s">
        <v>22</v>
      </c>
      <c r="L284" s="189"/>
      <c r="M284" s="150">
        <f t="shared" si="46"/>
        <v>1</v>
      </c>
      <c r="N284" s="150">
        <f>+N283/$M$283</f>
        <v>0.84528415226299192</v>
      </c>
      <c r="O284" s="150">
        <f>+O283/$M$283</f>
        <v>0.15471584773700808</v>
      </c>
    </row>
    <row r="285" spans="2:18" ht="17.25" customHeight="1" x14ac:dyDescent="0.25">
      <c r="B285" s="157"/>
      <c r="C285" s="190"/>
      <c r="J285" s="157"/>
    </row>
    <row r="286" spans="2:18" ht="17.25" customHeight="1" x14ac:dyDescent="0.25">
      <c r="B286" s="157"/>
      <c r="C286" s="17"/>
      <c r="J286" s="157"/>
      <c r="K286" s="190"/>
      <c r="L286" s="1"/>
      <c r="M286" s="1"/>
      <c r="N286" s="1"/>
      <c r="O286" s="1"/>
    </row>
    <row r="287" spans="2:18" ht="18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2:18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25">
      <c r="B289" s="191"/>
      <c r="C289" s="191"/>
      <c r="D289" s="191"/>
      <c r="E289" s="191"/>
      <c r="F289" s="191"/>
      <c r="G289" s="191"/>
      <c r="H289" s="191"/>
      <c r="I289" s="191"/>
      <c r="J289" s="191"/>
      <c r="K289" s="191"/>
      <c r="L289" s="55"/>
      <c r="M289" s="1"/>
      <c r="N289" s="1"/>
      <c r="O289" s="1"/>
      <c r="P289" s="1"/>
      <c r="Q289" s="1"/>
      <c r="R289" s="1"/>
    </row>
    <row r="290" spans="2:18" ht="15.75" x14ac:dyDescent="0.25">
      <c r="B290" s="19"/>
      <c r="C290" s="19"/>
      <c r="D290" s="19"/>
      <c r="E290" s="19"/>
      <c r="F290" s="19"/>
      <c r="G290" s="19"/>
      <c r="H290" s="19"/>
      <c r="I290" s="39"/>
      <c r="J290" s="39"/>
      <c r="K290" s="39"/>
      <c r="L290" s="1"/>
      <c r="M290" s="1"/>
      <c r="N290" s="1"/>
      <c r="O290" s="1"/>
      <c r="P290" s="1"/>
      <c r="Q290" s="1"/>
      <c r="R290" s="1"/>
    </row>
    <row r="291" spans="2:18" ht="15.75" x14ac:dyDescent="0.25">
      <c r="B291" s="1"/>
      <c r="C291" s="1"/>
      <c r="D291" s="1"/>
      <c r="E291" s="1"/>
      <c r="F291" s="1"/>
      <c r="G291" s="1"/>
      <c r="H291" s="1"/>
      <c r="L291" s="19"/>
      <c r="M291" s="19"/>
      <c r="N291" s="19"/>
      <c r="O291" s="19"/>
      <c r="P291" s="19"/>
      <c r="Q291" s="19"/>
      <c r="R291" s="192"/>
    </row>
    <row r="292" spans="2:18" ht="30" customHeight="1" x14ac:dyDescent="0.25">
      <c r="B292" s="193" t="s">
        <v>121</v>
      </c>
      <c r="C292" s="133" t="s">
        <v>122</v>
      </c>
      <c r="D292" s="194" t="s">
        <v>3</v>
      </c>
      <c r="E292" s="90" t="s">
        <v>123</v>
      </c>
      <c r="F292" s="92"/>
      <c r="G292" s="195" t="s">
        <v>124</v>
      </c>
      <c r="H292" s="196"/>
      <c r="I292" s="197"/>
      <c r="J292" s="86" t="s">
        <v>49</v>
      </c>
      <c r="K292" s="87"/>
      <c r="L292" s="87"/>
      <c r="M292" s="87"/>
      <c r="N292" s="19"/>
      <c r="O292" s="19"/>
      <c r="P292" s="19"/>
      <c r="Q292" s="19"/>
      <c r="R292" s="192"/>
    </row>
    <row r="293" spans="2:18" ht="36" customHeight="1" x14ac:dyDescent="0.25">
      <c r="B293" s="193"/>
      <c r="C293" s="133"/>
      <c r="D293" s="194"/>
      <c r="E293" s="198" t="s">
        <v>4</v>
      </c>
      <c r="F293" s="198" t="s">
        <v>5</v>
      </c>
      <c r="G293" s="199" t="s">
        <v>45</v>
      </c>
      <c r="H293" s="199" t="s">
        <v>46</v>
      </c>
      <c r="I293" s="199" t="s">
        <v>34</v>
      </c>
      <c r="J293" s="146" t="s">
        <v>6</v>
      </c>
      <c r="K293" s="146" t="s">
        <v>7</v>
      </c>
      <c r="L293" s="146" t="s">
        <v>8</v>
      </c>
      <c r="M293" s="200" t="s">
        <v>9</v>
      </c>
      <c r="N293" s="19"/>
      <c r="O293" s="19"/>
      <c r="P293" s="19"/>
      <c r="Q293" s="19"/>
      <c r="R293" s="192"/>
    </row>
    <row r="294" spans="2:18" ht="21.75" customHeight="1" x14ac:dyDescent="0.25">
      <c r="B294" s="201" t="s">
        <v>125</v>
      </c>
      <c r="C294" s="202">
        <v>242</v>
      </c>
      <c r="D294" s="203">
        <f>E294+F294</f>
        <v>52394</v>
      </c>
      <c r="E294" s="204">
        <v>44217</v>
      </c>
      <c r="F294" s="205">
        <v>8177</v>
      </c>
      <c r="G294" s="206">
        <v>20612</v>
      </c>
      <c r="H294" s="206">
        <v>28287</v>
      </c>
      <c r="I294" s="207">
        <v>3495</v>
      </c>
      <c r="J294" s="206">
        <v>270</v>
      </c>
      <c r="K294" s="206">
        <v>22820</v>
      </c>
      <c r="L294" s="206">
        <v>18819</v>
      </c>
      <c r="M294" s="206">
        <v>10485</v>
      </c>
      <c r="N294" s="19"/>
      <c r="O294" s="19"/>
      <c r="P294" s="19"/>
      <c r="Q294" s="19"/>
      <c r="R294" s="192"/>
    </row>
    <row r="295" spans="2:18" ht="21.75" customHeight="1" x14ac:dyDescent="0.25">
      <c r="B295" s="208" t="s">
        <v>126</v>
      </c>
      <c r="C295" s="209">
        <v>5</v>
      </c>
      <c r="D295" s="210">
        <f>E295+F295</f>
        <v>5176</v>
      </c>
      <c r="E295" s="211">
        <v>4230</v>
      </c>
      <c r="F295" s="212">
        <v>946</v>
      </c>
      <c r="G295" s="213">
        <v>2179</v>
      </c>
      <c r="H295" s="213">
        <v>2576</v>
      </c>
      <c r="I295" s="214">
        <v>421</v>
      </c>
      <c r="J295" s="213">
        <v>16</v>
      </c>
      <c r="K295" s="213">
        <v>2296</v>
      </c>
      <c r="L295" s="213">
        <v>1815</v>
      </c>
      <c r="M295" s="213">
        <v>1049</v>
      </c>
      <c r="N295" s="19"/>
      <c r="O295" s="19"/>
      <c r="P295" s="19"/>
      <c r="Q295" s="19"/>
      <c r="R295" s="192"/>
    </row>
    <row r="296" spans="2:18" ht="21.75" customHeight="1" x14ac:dyDescent="0.25">
      <c r="B296" s="208" t="s">
        <v>127</v>
      </c>
      <c r="C296" s="209">
        <v>185</v>
      </c>
      <c r="D296" s="210">
        <f>E296+F296</f>
        <v>81536</v>
      </c>
      <c r="E296" s="211">
        <v>69156</v>
      </c>
      <c r="F296" s="212">
        <v>12380</v>
      </c>
      <c r="G296" s="213">
        <v>29393</v>
      </c>
      <c r="H296" s="213">
        <v>47484</v>
      </c>
      <c r="I296" s="214">
        <v>4659</v>
      </c>
      <c r="J296" s="213">
        <v>291</v>
      </c>
      <c r="K296" s="213">
        <v>34048</v>
      </c>
      <c r="L296" s="213">
        <v>32046</v>
      </c>
      <c r="M296" s="213">
        <v>15151</v>
      </c>
      <c r="N296" s="19"/>
      <c r="O296" s="19"/>
      <c r="P296" s="19"/>
      <c r="Q296" s="19"/>
      <c r="R296" s="192"/>
    </row>
    <row r="297" spans="2:18" ht="21.75" customHeight="1" thickBot="1" x14ac:dyDescent="0.3">
      <c r="B297" s="215" t="s">
        <v>128</v>
      </c>
      <c r="C297" s="216">
        <v>1</v>
      </c>
      <c r="D297" s="217">
        <f>E297+F297</f>
        <v>731</v>
      </c>
      <c r="E297" s="218">
        <v>599</v>
      </c>
      <c r="F297" s="219">
        <v>132</v>
      </c>
      <c r="G297" s="220">
        <v>317</v>
      </c>
      <c r="H297" s="220">
        <v>375</v>
      </c>
      <c r="I297" s="221">
        <v>39</v>
      </c>
      <c r="J297" s="220">
        <v>2</v>
      </c>
      <c r="K297" s="220">
        <v>421</v>
      </c>
      <c r="L297" s="220">
        <v>182</v>
      </c>
      <c r="M297" s="220">
        <v>126</v>
      </c>
      <c r="N297" s="19"/>
      <c r="O297" s="19"/>
      <c r="P297" s="19"/>
      <c r="Q297" s="19"/>
      <c r="R297" s="192"/>
    </row>
    <row r="298" spans="2:18" ht="21.75" customHeight="1" x14ac:dyDescent="0.25">
      <c r="B298" s="222" t="s">
        <v>3</v>
      </c>
      <c r="C298" s="115">
        <f>SUM(C294:C297)</f>
        <v>433</v>
      </c>
      <c r="D298" s="115">
        <f>SUM(D294:D297)</f>
        <v>139837</v>
      </c>
      <c r="E298" s="223">
        <f>SUM(E294:E297)</f>
        <v>118202</v>
      </c>
      <c r="F298" s="223">
        <f>SUM(F294:F297)</f>
        <v>21635</v>
      </c>
      <c r="G298" s="224">
        <f t="shared" ref="G298:M298" si="47">SUM(G294:G297)</f>
        <v>52501</v>
      </c>
      <c r="H298" s="224">
        <f t="shared" si="47"/>
        <v>78722</v>
      </c>
      <c r="I298" s="224">
        <f t="shared" si="47"/>
        <v>8614</v>
      </c>
      <c r="J298" s="223">
        <f t="shared" si="47"/>
        <v>579</v>
      </c>
      <c r="K298" s="223">
        <f t="shared" si="47"/>
        <v>59585</v>
      </c>
      <c r="L298" s="223">
        <f t="shared" si="47"/>
        <v>52862</v>
      </c>
      <c r="M298" s="223">
        <f t="shared" si="47"/>
        <v>26811</v>
      </c>
      <c r="N298" s="19"/>
      <c r="O298" s="19"/>
      <c r="P298" s="19"/>
      <c r="Q298" s="19"/>
      <c r="R298" s="192"/>
    </row>
    <row r="299" spans="2:18" ht="15.75" x14ac:dyDescent="0.25">
      <c r="B299" s="131"/>
      <c r="C299" s="75"/>
      <c r="D299" s="75"/>
      <c r="E299" s="75"/>
      <c r="F299" s="75"/>
      <c r="G299" s="75"/>
      <c r="L299" s="19"/>
      <c r="M299" s="19"/>
      <c r="N299" s="19"/>
      <c r="O299" s="19"/>
      <c r="P299" s="19"/>
      <c r="Q299" s="19"/>
      <c r="R299" s="192"/>
    </row>
    <row r="300" spans="2:18" ht="15.75" x14ac:dyDescent="0.25">
      <c r="B300" s="131"/>
      <c r="C300" s="75"/>
      <c r="D300" s="75"/>
      <c r="E300" s="75"/>
      <c r="F300" s="75"/>
      <c r="G300" s="75"/>
      <c r="L300" s="19"/>
      <c r="M300" s="19"/>
      <c r="N300" s="19"/>
      <c r="O300" s="19"/>
      <c r="P300" s="19"/>
      <c r="Q300" s="19"/>
      <c r="R300" s="192"/>
    </row>
    <row r="301" spans="2:18" ht="15.75" x14ac:dyDescent="0.25">
      <c r="B301" s="131"/>
      <c r="C301" s="75"/>
      <c r="D301" s="75"/>
      <c r="E301" s="75"/>
      <c r="F301" s="75"/>
      <c r="G301" s="75"/>
      <c r="L301" s="19"/>
      <c r="M301" s="19"/>
      <c r="N301" s="19"/>
      <c r="O301" s="19"/>
      <c r="P301" s="19"/>
      <c r="Q301" s="19"/>
      <c r="R301" s="192"/>
    </row>
    <row r="302" spans="2:18" ht="15.75" x14ac:dyDescent="0.25">
      <c r="B302" s="131"/>
      <c r="C302" s="75"/>
      <c r="D302" s="75"/>
      <c r="E302" s="75"/>
      <c r="F302" s="75"/>
      <c r="G302" s="75"/>
      <c r="L302" s="19"/>
      <c r="M302" s="19"/>
      <c r="N302" s="19"/>
      <c r="O302" s="19"/>
      <c r="P302" s="19"/>
      <c r="Q302" s="19"/>
      <c r="R302" s="192"/>
    </row>
    <row r="303" spans="2:18" ht="15.75" x14ac:dyDescent="0.25">
      <c r="B303" s="131"/>
      <c r="C303" s="75"/>
      <c r="D303" s="75"/>
      <c r="E303" s="75"/>
      <c r="F303" s="75"/>
      <c r="G303" s="75"/>
      <c r="L303" s="19"/>
      <c r="M303" s="19"/>
      <c r="N303" s="19"/>
      <c r="O303" s="19"/>
      <c r="P303" s="19"/>
      <c r="Q303" s="19"/>
      <c r="R303" s="192"/>
    </row>
    <row r="304" spans="2:18" ht="15.75" x14ac:dyDescent="0.25">
      <c r="B304" s="131"/>
      <c r="C304" s="75"/>
      <c r="D304" s="75"/>
      <c r="E304" s="75"/>
      <c r="F304" s="75"/>
      <c r="G304" s="75"/>
      <c r="L304" s="19"/>
      <c r="M304" s="19"/>
      <c r="N304" s="19"/>
      <c r="O304" s="19"/>
      <c r="P304" s="19"/>
      <c r="Q304" s="19"/>
      <c r="R304" s="192"/>
    </row>
    <row r="305" spans="2:18" ht="15.75" x14ac:dyDescent="0.25">
      <c r="B305" s="131"/>
      <c r="C305" s="75"/>
      <c r="D305" s="75"/>
      <c r="E305" s="75"/>
      <c r="F305" s="75"/>
      <c r="G305" s="75"/>
      <c r="L305" s="19"/>
      <c r="M305" s="19"/>
      <c r="N305" s="19"/>
      <c r="O305" s="19"/>
      <c r="P305" s="19"/>
      <c r="Q305" s="19"/>
      <c r="R305" s="192"/>
    </row>
    <row r="306" spans="2:18" ht="16.5" customHeight="1" x14ac:dyDescent="0.25">
      <c r="B306" s="1"/>
      <c r="C306" s="1"/>
      <c r="D306" s="1"/>
      <c r="E306" s="1"/>
      <c r="F306" s="1"/>
      <c r="G306" s="1"/>
    </row>
    <row r="307" spans="2:18" ht="23.25" customHeight="1" x14ac:dyDescent="0.25">
      <c r="B307" s="54"/>
      <c r="C307" s="54"/>
      <c r="D307" s="54"/>
      <c r="E307" s="54"/>
      <c r="F307" s="54"/>
      <c r="G307" s="19"/>
    </row>
    <row r="308" spans="2:18" ht="43.5" customHeight="1" x14ac:dyDescent="0.25">
      <c r="B308" s="91" t="s">
        <v>26</v>
      </c>
      <c r="C308" s="92"/>
      <c r="D308" s="181">
        <v>2023</v>
      </c>
      <c r="E308" s="181">
        <v>2024</v>
      </c>
      <c r="F308" s="32" t="s">
        <v>129</v>
      </c>
      <c r="G308" s="225"/>
    </row>
    <row r="309" spans="2:18" ht="19.5" customHeight="1" x14ac:dyDescent="0.25">
      <c r="B309" s="226" t="s">
        <v>10</v>
      </c>
      <c r="C309" s="227"/>
      <c r="D309" s="228">
        <v>12555</v>
      </c>
      <c r="E309" s="229">
        <v>13640</v>
      </c>
      <c r="F309" s="230">
        <f t="shared" ref="F309:F320" si="48">E309/D309-1</f>
        <v>8.6419753086419693E-2</v>
      </c>
      <c r="G309" s="225"/>
    </row>
    <row r="310" spans="2:18" ht="19.5" customHeight="1" x14ac:dyDescent="0.25">
      <c r="B310" s="226" t="s">
        <v>11</v>
      </c>
      <c r="C310" s="227"/>
      <c r="D310" s="228">
        <v>12379</v>
      </c>
      <c r="E310" s="229">
        <v>12911</v>
      </c>
      <c r="F310" s="230">
        <f t="shared" si="48"/>
        <v>4.2976007755069157E-2</v>
      </c>
      <c r="G310" s="225"/>
    </row>
    <row r="311" spans="2:18" ht="19.5" customHeight="1" x14ac:dyDescent="0.25">
      <c r="B311" s="226" t="s">
        <v>12</v>
      </c>
      <c r="C311" s="227"/>
      <c r="D311" s="228">
        <v>14135</v>
      </c>
      <c r="E311" s="229">
        <v>13009</v>
      </c>
      <c r="F311" s="230">
        <f t="shared" si="48"/>
        <v>-7.9660417403608075E-2</v>
      </c>
      <c r="G311" s="225"/>
    </row>
    <row r="312" spans="2:18" ht="19.5" customHeight="1" x14ac:dyDescent="0.25">
      <c r="B312" s="226" t="s">
        <v>13</v>
      </c>
      <c r="C312" s="227"/>
      <c r="D312" s="228">
        <v>13375</v>
      </c>
      <c r="E312" s="229">
        <v>14766</v>
      </c>
      <c r="F312" s="230">
        <f t="shared" si="48"/>
        <v>0.10400000000000009</v>
      </c>
      <c r="G312" s="225"/>
    </row>
    <row r="313" spans="2:18" ht="19.5" customHeight="1" x14ac:dyDescent="0.25">
      <c r="B313" s="226" t="s">
        <v>14</v>
      </c>
      <c r="C313" s="227"/>
      <c r="D313" s="228">
        <v>14632</v>
      </c>
      <c r="E313" s="229">
        <v>14296</v>
      </c>
      <c r="F313" s="230">
        <f t="shared" si="48"/>
        <v>-2.2963367960634251E-2</v>
      </c>
      <c r="G313" s="225"/>
    </row>
    <row r="314" spans="2:18" ht="19.5" customHeight="1" x14ac:dyDescent="0.25">
      <c r="B314" s="226" t="s">
        <v>15</v>
      </c>
      <c r="C314" s="227"/>
      <c r="D314" s="228">
        <v>14769</v>
      </c>
      <c r="E314" s="229">
        <v>13317</v>
      </c>
      <c r="F314" s="230">
        <f t="shared" si="48"/>
        <v>-9.8314036156814999E-2</v>
      </c>
      <c r="G314" s="225"/>
    </row>
    <row r="315" spans="2:18" ht="19.5" customHeight="1" x14ac:dyDescent="0.25">
      <c r="B315" s="226" t="s">
        <v>16</v>
      </c>
      <c r="C315" s="227"/>
      <c r="D315" s="228">
        <v>14437</v>
      </c>
      <c r="E315" s="229">
        <v>13837</v>
      </c>
      <c r="F315" s="230">
        <f t="shared" si="48"/>
        <v>-4.1559880861674836E-2</v>
      </c>
      <c r="G315" s="225"/>
    </row>
    <row r="316" spans="2:18" ht="19.5" customHeight="1" x14ac:dyDescent="0.25">
      <c r="B316" s="226" t="s">
        <v>17</v>
      </c>
      <c r="C316" s="227"/>
      <c r="D316" s="228">
        <v>14999</v>
      </c>
      <c r="E316" s="229">
        <v>14049</v>
      </c>
      <c r="F316" s="230">
        <f t="shared" si="48"/>
        <v>-6.3337555837055803E-2</v>
      </c>
      <c r="G316" s="225"/>
    </row>
    <row r="317" spans="2:18" ht="19.5" customHeight="1" x14ac:dyDescent="0.25">
      <c r="B317" s="226" t="s">
        <v>18</v>
      </c>
      <c r="C317" s="227"/>
      <c r="D317" s="228">
        <v>14751</v>
      </c>
      <c r="E317" s="229">
        <v>14707</v>
      </c>
      <c r="F317" s="230">
        <f t="shared" si="48"/>
        <v>-2.9828486204325211E-3</v>
      </c>
      <c r="G317" s="225"/>
    </row>
    <row r="318" spans="2:18" ht="19.5" customHeight="1" thickBot="1" x14ac:dyDescent="0.3">
      <c r="B318" s="231" t="s">
        <v>19</v>
      </c>
      <c r="C318" s="232"/>
      <c r="D318" s="233">
        <v>14769</v>
      </c>
      <c r="E318" s="233">
        <v>15305</v>
      </c>
      <c r="F318" s="234">
        <f t="shared" si="48"/>
        <v>3.6292233732818646E-2</v>
      </c>
      <c r="G318" s="225"/>
    </row>
    <row r="319" spans="2:18" ht="19.5" hidden="1" customHeight="1" x14ac:dyDescent="0.25">
      <c r="B319" s="226" t="s">
        <v>20</v>
      </c>
      <c r="C319" s="227"/>
      <c r="D319" s="228"/>
      <c r="E319" s="229"/>
      <c r="F319" s="230" t="e">
        <f t="shared" si="48"/>
        <v>#DIV/0!</v>
      </c>
      <c r="G319" s="225"/>
    </row>
    <row r="320" spans="2:18" ht="19.5" hidden="1" customHeight="1" thickBot="1" x14ac:dyDescent="0.3">
      <c r="B320" s="231" t="s">
        <v>21</v>
      </c>
      <c r="C320" s="232"/>
      <c r="D320" s="233"/>
      <c r="E320" s="233"/>
      <c r="F320" s="234" t="e">
        <f t="shared" si="48"/>
        <v>#DIV/0!</v>
      </c>
      <c r="G320" s="225"/>
    </row>
    <row r="321" spans="2:19" ht="39.75" customHeight="1" x14ac:dyDescent="0.25">
      <c r="B321" s="235" t="s">
        <v>3</v>
      </c>
      <c r="C321" s="235"/>
      <c r="D321" s="115">
        <f>SUM(D309:D320)</f>
        <v>140801</v>
      </c>
      <c r="E321" s="115">
        <f>SUM(E309:E320)</f>
        <v>139837</v>
      </c>
      <c r="F321" s="236">
        <f>E321/D321-1</f>
        <v>-6.846542283080348E-3</v>
      </c>
      <c r="G321" s="225"/>
    </row>
    <row r="322" spans="2:19" ht="21.75" customHeight="1" x14ac:dyDescent="0.25">
      <c r="B322" s="125"/>
      <c r="C322" s="125"/>
      <c r="D322" s="72"/>
      <c r="E322" s="72"/>
      <c r="F322" s="77"/>
      <c r="G322" s="225"/>
    </row>
    <row r="323" spans="2:19" ht="17.25" customHeight="1" x14ac:dyDescent="0.25">
      <c r="I323" s="17"/>
      <c r="J323" s="17"/>
      <c r="K323" s="17"/>
      <c r="L323" s="124"/>
      <c r="M323" s="237"/>
      <c r="N323" s="237"/>
      <c r="P323" s="17"/>
      <c r="Q323" s="17"/>
      <c r="R323" s="78"/>
    </row>
    <row r="324" spans="2:19" ht="17.25" customHeight="1" x14ac:dyDescent="0.25">
      <c r="B324" s="157"/>
      <c r="C324" s="17"/>
      <c r="J324" s="157"/>
      <c r="K324" s="190"/>
      <c r="L324" s="1"/>
      <c r="M324" s="1"/>
      <c r="N324" s="1"/>
      <c r="O324" s="1"/>
    </row>
    <row r="325" spans="2:19" ht="18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2:19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9" x14ac:dyDescent="0.25">
      <c r="B327" s="191"/>
      <c r="C327" s="191"/>
      <c r="D327" s="191"/>
      <c r="E327" s="191"/>
      <c r="F327" s="191"/>
      <c r="G327" s="191"/>
      <c r="H327" s="191"/>
      <c r="I327" s="238"/>
      <c r="J327" s="28"/>
      <c r="K327" s="28"/>
      <c r="L327" s="28"/>
      <c r="M327" s="28"/>
      <c r="N327" s="239"/>
      <c r="O327" s="17"/>
      <c r="P327" s="17"/>
      <c r="Q327" s="17"/>
    </row>
    <row r="328" spans="2:19" ht="27" customHeight="1" x14ac:dyDescent="0.25">
      <c r="B328" s="19"/>
      <c r="C328" s="19"/>
      <c r="D328" s="19"/>
      <c r="E328" s="19"/>
      <c r="F328" s="28"/>
      <c r="G328" s="239"/>
      <c r="H328" s="17"/>
      <c r="I328" s="158"/>
      <c r="J328" s="158"/>
      <c r="K328" s="158"/>
      <c r="L328" s="73"/>
      <c r="M328" s="40"/>
      <c r="N328" s="239"/>
      <c r="O328" s="17"/>
      <c r="P328" s="17"/>
      <c r="Q328" s="17"/>
    </row>
    <row r="329" spans="2:19" ht="17.25" customHeight="1" x14ac:dyDescent="0.25">
      <c r="B329" s="19"/>
      <c r="C329" s="19"/>
      <c r="D329" s="19"/>
      <c r="E329" s="19"/>
      <c r="F329" s="28"/>
      <c r="G329" s="239"/>
      <c r="H329" s="17"/>
      <c r="I329" s="17"/>
      <c r="J329" s="17"/>
      <c r="K329" s="17"/>
      <c r="L329" s="17"/>
      <c r="M329" s="17"/>
      <c r="N329" s="239"/>
      <c r="O329" s="17"/>
      <c r="P329" s="17"/>
      <c r="Q329" s="17"/>
    </row>
    <row r="330" spans="2:19" ht="30" customHeight="1" x14ac:dyDescent="0.25">
      <c r="B330" s="240" t="s">
        <v>26</v>
      </c>
      <c r="C330" s="144" t="s">
        <v>3</v>
      </c>
      <c r="D330" s="56" t="s">
        <v>130</v>
      </c>
      <c r="E330" s="58" t="s">
        <v>131</v>
      </c>
      <c r="F330" s="59" t="s">
        <v>132</v>
      </c>
      <c r="G330" s="58" t="s">
        <v>133</v>
      </c>
      <c r="I330" s="91" t="s">
        <v>26</v>
      </c>
      <c r="J330" s="92"/>
      <c r="K330" s="181">
        <v>2023</v>
      </c>
      <c r="L330" s="181">
        <v>2024</v>
      </c>
      <c r="M330" s="90" t="s">
        <v>129</v>
      </c>
      <c r="N330" s="91"/>
      <c r="O330" s="17"/>
      <c r="P330" s="17"/>
      <c r="Q330" s="17"/>
    </row>
    <row r="331" spans="2:19" ht="26.25" customHeight="1" x14ac:dyDescent="0.25">
      <c r="B331" s="41" t="s">
        <v>10</v>
      </c>
      <c r="C331" s="99">
        <f>SUM(D331:G331)</f>
        <v>431949</v>
      </c>
      <c r="D331" s="35">
        <v>7164</v>
      </c>
      <c r="E331" s="35">
        <v>143178</v>
      </c>
      <c r="F331" s="35">
        <v>114749</v>
      </c>
      <c r="G331" s="35">
        <v>166858</v>
      </c>
      <c r="I331" s="241" t="s">
        <v>10</v>
      </c>
      <c r="J331" s="242"/>
      <c r="K331" s="243">
        <v>449518</v>
      </c>
      <c r="L331" s="243">
        <v>431949</v>
      </c>
      <c r="M331" s="244">
        <f t="shared" ref="M331:M342" si="49">L331/K331-1</f>
        <v>-3.9084085620598064E-2</v>
      </c>
      <c r="N331" s="245"/>
      <c r="O331" s="17"/>
      <c r="P331" s="17"/>
      <c r="Q331" s="17"/>
      <c r="R331" s="17"/>
      <c r="S331" s="17"/>
    </row>
    <row r="332" spans="2:19" ht="26.25" customHeight="1" x14ac:dyDescent="0.25">
      <c r="B332" s="41" t="s">
        <v>11</v>
      </c>
      <c r="C332" s="99">
        <f t="shared" ref="C332:C341" si="50">SUM(D332:G332)</f>
        <v>391442</v>
      </c>
      <c r="D332" s="35">
        <v>6400</v>
      </c>
      <c r="E332" s="35">
        <v>130187</v>
      </c>
      <c r="F332" s="35">
        <v>106437</v>
      </c>
      <c r="G332" s="35">
        <v>148418</v>
      </c>
      <c r="I332" s="241" t="s">
        <v>11</v>
      </c>
      <c r="J332" s="242"/>
      <c r="K332" s="243">
        <v>414178</v>
      </c>
      <c r="L332" s="243">
        <v>391442</v>
      </c>
      <c r="M332" s="244">
        <f t="shared" si="49"/>
        <v>-5.4894272510852771E-2</v>
      </c>
      <c r="N332" s="245"/>
      <c r="O332" s="17"/>
      <c r="P332" s="17"/>
      <c r="Q332" s="17"/>
      <c r="R332" s="17"/>
      <c r="S332" s="124"/>
    </row>
    <row r="333" spans="2:19" ht="26.25" customHeight="1" x14ac:dyDescent="0.25">
      <c r="B333" s="41" t="s">
        <v>12</v>
      </c>
      <c r="C333" s="99">
        <f t="shared" si="50"/>
        <v>414933</v>
      </c>
      <c r="D333" s="35">
        <v>6198</v>
      </c>
      <c r="E333" s="35">
        <v>133894</v>
      </c>
      <c r="F333" s="35">
        <v>113095</v>
      </c>
      <c r="G333" s="35">
        <v>161746</v>
      </c>
      <c r="I333" s="241" t="s">
        <v>12</v>
      </c>
      <c r="J333" s="242"/>
      <c r="K333" s="243">
        <v>490511</v>
      </c>
      <c r="L333" s="243">
        <v>414933</v>
      </c>
      <c r="M333" s="244">
        <f t="shared" si="49"/>
        <v>-0.15408013275950994</v>
      </c>
      <c r="N333" s="245"/>
      <c r="O333" s="17"/>
      <c r="P333" s="17"/>
      <c r="Q333" s="17"/>
      <c r="R333" s="17"/>
      <c r="S333" s="17"/>
    </row>
    <row r="334" spans="2:19" ht="26.25" customHeight="1" x14ac:dyDescent="0.25">
      <c r="B334" s="41" t="s">
        <v>13</v>
      </c>
      <c r="C334" s="99">
        <f t="shared" si="50"/>
        <v>479397</v>
      </c>
      <c r="D334" s="35">
        <v>7838</v>
      </c>
      <c r="E334" s="35">
        <v>155182</v>
      </c>
      <c r="F334" s="35">
        <v>129037</v>
      </c>
      <c r="G334" s="35">
        <v>187340</v>
      </c>
      <c r="I334" s="241" t="s">
        <v>13</v>
      </c>
      <c r="J334" s="242"/>
      <c r="K334" s="243">
        <v>438412</v>
      </c>
      <c r="L334" s="243">
        <v>479397</v>
      </c>
      <c r="M334" s="244">
        <f t="shared" si="49"/>
        <v>9.34851235823837E-2</v>
      </c>
      <c r="N334" s="245"/>
      <c r="O334" s="17"/>
      <c r="P334" s="17"/>
      <c r="Q334" s="17"/>
      <c r="R334" s="17"/>
      <c r="S334" s="124"/>
    </row>
    <row r="335" spans="2:19" ht="26.25" customHeight="1" x14ac:dyDescent="0.25">
      <c r="B335" s="41" t="s">
        <v>14</v>
      </c>
      <c r="C335" s="99">
        <f t="shared" si="50"/>
        <v>481714</v>
      </c>
      <c r="D335" s="35">
        <v>7288</v>
      </c>
      <c r="E335" s="35">
        <v>154828</v>
      </c>
      <c r="F335" s="35">
        <v>129967</v>
      </c>
      <c r="G335" s="35">
        <v>189631</v>
      </c>
      <c r="I335" s="241" t="s">
        <v>14</v>
      </c>
      <c r="J335" s="242"/>
      <c r="K335" s="243">
        <v>507509</v>
      </c>
      <c r="L335" s="243">
        <v>481714</v>
      </c>
      <c r="M335" s="244">
        <f t="shared" si="49"/>
        <v>-5.0826684846968284E-2</v>
      </c>
      <c r="N335" s="245"/>
      <c r="O335" s="17"/>
      <c r="P335" s="17"/>
      <c r="Q335" s="17"/>
      <c r="R335" s="17"/>
      <c r="S335" s="124"/>
    </row>
    <row r="336" spans="2:19" ht="26.25" customHeight="1" x14ac:dyDescent="0.25">
      <c r="B336" s="41" t="s">
        <v>15</v>
      </c>
      <c r="C336" s="99">
        <f t="shared" si="50"/>
        <v>418749</v>
      </c>
      <c r="D336" s="35">
        <v>6856</v>
      </c>
      <c r="E336" s="35">
        <v>137361</v>
      </c>
      <c r="F336" s="35">
        <v>111147</v>
      </c>
      <c r="G336" s="35">
        <v>163385</v>
      </c>
      <c r="I336" s="241" t="s">
        <v>15</v>
      </c>
      <c r="J336" s="242"/>
      <c r="K336" s="243">
        <v>505035</v>
      </c>
      <c r="L336" s="243">
        <v>418749</v>
      </c>
      <c r="M336" s="244">
        <f t="shared" si="49"/>
        <v>-0.17085152514182189</v>
      </c>
      <c r="N336" s="245"/>
      <c r="O336" s="17"/>
      <c r="P336" s="17"/>
      <c r="Q336" s="17"/>
      <c r="R336" s="17"/>
      <c r="S336" s="124"/>
    </row>
    <row r="337" spans="2:19" ht="26.25" customHeight="1" x14ac:dyDescent="0.25">
      <c r="B337" s="41" t="s">
        <v>16</v>
      </c>
      <c r="C337" s="99">
        <f t="shared" si="50"/>
        <v>445711</v>
      </c>
      <c r="D337" s="35">
        <v>7089</v>
      </c>
      <c r="E337" s="35">
        <v>147223</v>
      </c>
      <c r="F337" s="35">
        <v>116777</v>
      </c>
      <c r="G337" s="35">
        <v>174622</v>
      </c>
      <c r="I337" s="241" t="s">
        <v>16</v>
      </c>
      <c r="J337" s="242"/>
      <c r="K337" s="243">
        <v>493962</v>
      </c>
      <c r="L337" s="243">
        <v>445711</v>
      </c>
      <c r="M337" s="244">
        <f t="shared" si="49"/>
        <v>-9.7681603038290432E-2</v>
      </c>
      <c r="N337" s="245"/>
      <c r="O337" s="17"/>
      <c r="P337" s="17"/>
      <c r="Q337" s="17"/>
      <c r="R337" s="17"/>
      <c r="S337" s="124"/>
    </row>
    <row r="338" spans="2:19" ht="26.25" customHeight="1" x14ac:dyDescent="0.25">
      <c r="B338" s="41" t="s">
        <v>17</v>
      </c>
      <c r="C338" s="99">
        <f t="shared" si="50"/>
        <v>443966</v>
      </c>
      <c r="D338" s="35">
        <v>6795</v>
      </c>
      <c r="E338" s="35">
        <v>144597</v>
      </c>
      <c r="F338" s="35">
        <v>116650</v>
      </c>
      <c r="G338" s="35">
        <v>175924</v>
      </c>
      <c r="I338" s="241" t="s">
        <v>17</v>
      </c>
      <c r="J338" s="242"/>
      <c r="K338" s="243">
        <v>501600</v>
      </c>
      <c r="L338" s="243">
        <v>443966</v>
      </c>
      <c r="M338" s="244">
        <f t="shared" si="49"/>
        <v>-0.11490031897926634</v>
      </c>
      <c r="N338" s="245"/>
      <c r="O338" s="17"/>
      <c r="P338" s="17"/>
      <c r="Q338" s="17"/>
      <c r="R338" s="17"/>
      <c r="S338" s="124"/>
    </row>
    <row r="339" spans="2:19" ht="26.25" customHeight="1" x14ac:dyDescent="0.25">
      <c r="B339" s="41" t="s">
        <v>18</v>
      </c>
      <c r="C339" s="99">
        <f t="shared" si="50"/>
        <v>493569</v>
      </c>
      <c r="D339" s="35">
        <v>7787</v>
      </c>
      <c r="E339" s="35">
        <v>160803</v>
      </c>
      <c r="F339" s="35">
        <v>132336</v>
      </c>
      <c r="G339" s="35">
        <v>192643</v>
      </c>
      <c r="I339" s="241" t="s">
        <v>18</v>
      </c>
      <c r="J339" s="242"/>
      <c r="K339" s="243">
        <v>510331</v>
      </c>
      <c r="L339" s="243">
        <v>493569</v>
      </c>
      <c r="M339" s="244">
        <f t="shared" si="49"/>
        <v>-3.284534939088557E-2</v>
      </c>
      <c r="N339" s="245"/>
      <c r="O339" s="17"/>
      <c r="P339" s="17"/>
      <c r="Q339" s="17"/>
      <c r="R339" s="17"/>
      <c r="S339" s="124"/>
    </row>
    <row r="340" spans="2:19" ht="26.25" customHeight="1" thickBot="1" x14ac:dyDescent="0.3">
      <c r="B340" s="100" t="s">
        <v>19</v>
      </c>
      <c r="C340" s="246">
        <f t="shared" si="50"/>
        <v>505618</v>
      </c>
      <c r="D340" s="102">
        <v>7577</v>
      </c>
      <c r="E340" s="102">
        <v>165608</v>
      </c>
      <c r="F340" s="102">
        <v>134845</v>
      </c>
      <c r="G340" s="102">
        <v>197588</v>
      </c>
      <c r="I340" s="247" t="s">
        <v>19</v>
      </c>
      <c r="J340" s="248"/>
      <c r="K340" s="249">
        <v>490854</v>
      </c>
      <c r="L340" s="249">
        <v>505618</v>
      </c>
      <c r="M340" s="250">
        <f t="shared" si="49"/>
        <v>3.007819025616576E-2</v>
      </c>
      <c r="N340" s="251"/>
      <c r="O340" s="17"/>
      <c r="P340" s="17"/>
      <c r="Q340" s="17"/>
      <c r="R340" s="17"/>
      <c r="S340" s="124"/>
    </row>
    <row r="341" spans="2:19" ht="26.25" hidden="1" customHeight="1" x14ac:dyDescent="0.25">
      <c r="B341" s="41" t="s">
        <v>20</v>
      </c>
      <c r="C341" s="99">
        <f t="shared" si="50"/>
        <v>0</v>
      </c>
      <c r="D341" s="35"/>
      <c r="E341" s="35"/>
      <c r="F341" s="35"/>
      <c r="G341" s="35"/>
      <c r="I341" s="241" t="s">
        <v>20</v>
      </c>
      <c r="J341" s="242"/>
      <c r="K341" s="243"/>
      <c r="L341" s="243"/>
      <c r="M341" s="244" t="e">
        <f t="shared" si="49"/>
        <v>#DIV/0!</v>
      </c>
      <c r="N341" s="245"/>
      <c r="O341" s="17"/>
      <c r="P341" s="17"/>
      <c r="Q341" s="17"/>
      <c r="R341" s="17"/>
      <c r="S341" s="124"/>
    </row>
    <row r="342" spans="2:19" ht="27" hidden="1" customHeight="1" thickBot="1" x14ac:dyDescent="0.3">
      <c r="B342" s="100" t="s">
        <v>21</v>
      </c>
      <c r="C342" s="246">
        <f>SUM(D342:G342)</f>
        <v>0</v>
      </c>
      <c r="D342" s="102"/>
      <c r="E342" s="102"/>
      <c r="F342" s="102"/>
      <c r="G342" s="102"/>
      <c r="I342" s="247" t="s">
        <v>21</v>
      </c>
      <c r="J342" s="248"/>
      <c r="K342" s="252"/>
      <c r="L342" s="252"/>
      <c r="M342" s="250" t="e">
        <f t="shared" si="49"/>
        <v>#DIV/0!</v>
      </c>
      <c r="N342" s="251"/>
      <c r="O342" s="17"/>
      <c r="P342" s="17"/>
      <c r="Q342" s="17"/>
      <c r="R342" s="17"/>
      <c r="S342" s="124"/>
    </row>
    <row r="343" spans="2:19" ht="27" customHeight="1" x14ac:dyDescent="0.25">
      <c r="B343" s="103" t="s">
        <v>3</v>
      </c>
      <c r="C343" s="115">
        <f>SUM(C331:C342)</f>
        <v>4507048</v>
      </c>
      <c r="D343" s="116">
        <f>SUM(D331:D342)</f>
        <v>70992</v>
      </c>
      <c r="E343" s="116">
        <f>SUM(E331:E342)</f>
        <v>1472861</v>
      </c>
      <c r="F343" s="116">
        <f>SUM(F331:F342)</f>
        <v>1205040</v>
      </c>
      <c r="G343" s="116">
        <f>SUM(G331:G342)</f>
        <v>1758155</v>
      </c>
      <c r="I343" s="253" t="s">
        <v>3</v>
      </c>
      <c r="J343" s="253"/>
      <c r="K343" s="115">
        <f>SUM(K331:K342)</f>
        <v>4801910</v>
      </c>
      <c r="L343" s="115">
        <f>SUM(L331:L342)</f>
        <v>4507048</v>
      </c>
      <c r="M343" s="254">
        <f>L343/K343-1</f>
        <v>-6.1405149201047116E-2</v>
      </c>
      <c r="N343" s="254"/>
      <c r="O343" s="17"/>
      <c r="P343" s="17"/>
      <c r="Q343" s="17"/>
      <c r="R343" s="17"/>
      <c r="S343" s="124"/>
    </row>
    <row r="344" spans="2:19" ht="27" customHeight="1" x14ac:dyDescent="0.25">
      <c r="B344" s="255"/>
      <c r="C344" s="28"/>
      <c r="D344" s="28"/>
      <c r="E344" s="28"/>
      <c r="F344" s="28"/>
      <c r="G344" s="239"/>
      <c r="H344" s="17"/>
      <c r="I344" s="19"/>
      <c r="J344" s="19"/>
      <c r="K344" s="19"/>
      <c r="L344" s="19"/>
      <c r="M344" s="28"/>
      <c r="N344" s="239"/>
      <c r="O344" s="17"/>
      <c r="P344" s="17"/>
      <c r="Q344" s="17"/>
      <c r="R344" s="17"/>
      <c r="S344" s="124"/>
    </row>
    <row r="345" spans="2:19" ht="17.25" customHeight="1" x14ac:dyDescent="0.25">
      <c r="B345" s="256" t="s">
        <v>134</v>
      </c>
      <c r="C345" s="19"/>
      <c r="D345" s="19"/>
      <c r="E345" s="19"/>
      <c r="F345" s="28"/>
      <c r="G345" s="239"/>
      <c r="H345" s="17"/>
      <c r="I345" s="17"/>
      <c r="J345" s="17"/>
      <c r="K345" s="17"/>
      <c r="L345" s="124"/>
      <c r="M345" s="237"/>
      <c r="N345" s="237"/>
      <c r="O345" s="237"/>
      <c r="P345" s="17"/>
      <c r="Q345" s="17"/>
      <c r="R345" s="78"/>
    </row>
    <row r="346" spans="2:19" x14ac:dyDescent="0.25">
      <c r="B346" s="28"/>
      <c r="C346" s="28"/>
      <c r="D346" s="28"/>
      <c r="E346" s="28"/>
      <c r="F346" s="28"/>
      <c r="G346" s="239"/>
      <c r="H346" s="17"/>
    </row>
    <row r="347" spans="2:19" x14ac:dyDescent="0.25">
      <c r="B347" s="28"/>
      <c r="C347" s="28"/>
      <c r="D347" s="28"/>
      <c r="E347" s="28"/>
      <c r="F347" s="28"/>
      <c r="G347" s="239"/>
      <c r="H347" s="17"/>
    </row>
    <row r="348" spans="2:19" x14ac:dyDescent="0.25">
      <c r="B348" s="28"/>
      <c r="C348" s="28"/>
      <c r="D348" s="28"/>
      <c r="E348" s="28"/>
      <c r="F348" s="28"/>
      <c r="G348" s="239"/>
      <c r="H348" s="17"/>
    </row>
    <row r="349" spans="2:19" x14ac:dyDescent="0.25">
      <c r="B349" s="28"/>
      <c r="C349" s="28"/>
      <c r="D349" s="28"/>
      <c r="E349" s="28"/>
      <c r="F349" s="28"/>
      <c r="G349" s="239"/>
      <c r="H349" s="17"/>
    </row>
    <row r="350" spans="2:19" x14ac:dyDescent="0.25">
      <c r="B350" s="28"/>
      <c r="C350" s="28"/>
      <c r="D350" s="28"/>
      <c r="E350" s="28"/>
      <c r="F350" s="28"/>
      <c r="G350" s="239"/>
      <c r="H350" s="17"/>
    </row>
    <row r="351" spans="2:19" x14ac:dyDescent="0.25">
      <c r="C351" s="169"/>
      <c r="D351" s="169"/>
      <c r="E351" s="169"/>
      <c r="F351" s="257"/>
      <c r="G351" s="169"/>
      <c r="H351" s="169"/>
    </row>
  </sheetData>
  <mergeCells count="84">
    <mergeCell ref="I341:J341"/>
    <mergeCell ref="M341:N341"/>
    <mergeCell ref="I342:J342"/>
    <mergeCell ref="M342:N342"/>
    <mergeCell ref="I343:J343"/>
    <mergeCell ref="M343:N343"/>
    <mergeCell ref="I338:J338"/>
    <mergeCell ref="M338:N338"/>
    <mergeCell ref="I339:J339"/>
    <mergeCell ref="M339:N339"/>
    <mergeCell ref="I340:J340"/>
    <mergeCell ref="M340:N340"/>
    <mergeCell ref="I335:J335"/>
    <mergeCell ref="M335:N335"/>
    <mergeCell ref="I336:J336"/>
    <mergeCell ref="M336:N336"/>
    <mergeCell ref="I337:J337"/>
    <mergeCell ref="M337:N337"/>
    <mergeCell ref="I332:J332"/>
    <mergeCell ref="M332:N332"/>
    <mergeCell ref="I333:J333"/>
    <mergeCell ref="M333:N333"/>
    <mergeCell ref="I334:J334"/>
    <mergeCell ref="M334:N334"/>
    <mergeCell ref="B320:C320"/>
    <mergeCell ref="B321:C321"/>
    <mergeCell ref="I330:J330"/>
    <mergeCell ref="M330:N330"/>
    <mergeCell ref="I331:J331"/>
    <mergeCell ref="M331:N331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292:B293"/>
    <mergeCell ref="C292:C293"/>
    <mergeCell ref="D292:D293"/>
    <mergeCell ref="E292:F292"/>
    <mergeCell ref="G292:I292"/>
    <mergeCell ref="J292:M292"/>
    <mergeCell ref="B278:C278"/>
    <mergeCell ref="K278:L278"/>
    <mergeCell ref="B283:C283"/>
    <mergeCell ref="K283:L283"/>
    <mergeCell ref="B284:C284"/>
    <mergeCell ref="K284:L284"/>
    <mergeCell ref="B176:B177"/>
    <mergeCell ref="C176:C177"/>
    <mergeCell ref="D176:F176"/>
    <mergeCell ref="G176:H176"/>
    <mergeCell ref="I176:J176"/>
    <mergeCell ref="B211:B212"/>
    <mergeCell ref="C211:C212"/>
    <mergeCell ref="D211:G211"/>
    <mergeCell ref="H211:K211"/>
    <mergeCell ref="O78:O79"/>
    <mergeCell ref="P78:R78"/>
    <mergeCell ref="B144:B145"/>
    <mergeCell ref="C144:C145"/>
    <mergeCell ref="D144:E144"/>
    <mergeCell ref="F144:M144"/>
    <mergeCell ref="N144:Q144"/>
    <mergeCell ref="J56:L56"/>
    <mergeCell ref="B78:B79"/>
    <mergeCell ref="C78:C79"/>
    <mergeCell ref="D78:F78"/>
    <mergeCell ref="G78:G79"/>
    <mergeCell ref="H78:J78"/>
    <mergeCell ref="K78:K79"/>
    <mergeCell ref="L78:N78"/>
    <mergeCell ref="B2:R2"/>
    <mergeCell ref="B6:R6"/>
    <mergeCell ref="B7:R7"/>
    <mergeCell ref="B8:R8"/>
    <mergeCell ref="B11:R11"/>
    <mergeCell ref="J53:L53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Jesus Oliver Hernandez Torres</dc:creator>
  <cp:lastModifiedBy>Christian Jesus Oliver Hernandez Torres</cp:lastModifiedBy>
  <dcterms:created xsi:type="dcterms:W3CDTF">2024-11-20T22:15:33Z</dcterms:created>
  <dcterms:modified xsi:type="dcterms:W3CDTF">2024-11-20T22:16:02Z</dcterms:modified>
</cp:coreProperties>
</file>