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CHRISTIAN INFORMACIÓN SGIC\Información Institucional\Portal Estadístico\Piktochart\"/>
    </mc:Choice>
  </mc:AlternateContent>
  <xr:revisionPtr revIDLastSave="0" documentId="13_ncr:1_{C44AD9F3-A1FC-482E-B642-D8ED70A2FD33}" xr6:coauthVersionLast="47" xr6:coauthVersionMax="47" xr10:uidLastSave="{00000000-0000-0000-0000-000000000000}"/>
  <bookViews>
    <workbookView xWindow="-120" yWindow="-120" windowWidth="29040" windowHeight="15720" xr2:uid="{B9A05F06-4C5C-478F-80FD-EBFC49953A73}"/>
  </bookViews>
  <sheets>
    <sheet name="Feminicidio" sheetId="1" r:id="rId1"/>
  </sheets>
  <definedNames>
    <definedName name="_xlnm._FilterDatabase" localSheetId="0" hidden="1">Feminicidio!$A$215:$Y$215</definedName>
    <definedName name="_xlnm.Print_Area" localSheetId="0">Feminicidio!$A$1:$P$246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1" l="1"/>
  <c r="G242" i="1"/>
  <c r="F242" i="1"/>
  <c r="E242" i="1"/>
  <c r="D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42" i="1" s="1"/>
  <c r="E208" i="1"/>
  <c r="F208" i="1" s="1"/>
  <c r="D208" i="1"/>
  <c r="F207" i="1"/>
  <c r="F206" i="1"/>
  <c r="F205" i="1"/>
  <c r="F204" i="1"/>
  <c r="F203" i="1"/>
  <c r="F202" i="1"/>
  <c r="F201" i="1"/>
  <c r="F200" i="1"/>
  <c r="F199" i="1"/>
  <c r="F198" i="1"/>
  <c r="F197" i="1"/>
  <c r="F196" i="1"/>
  <c r="D188" i="1"/>
  <c r="E188" i="1" s="1"/>
  <c r="E187" i="1"/>
  <c r="E186" i="1"/>
  <c r="E185" i="1"/>
  <c r="D179" i="1"/>
  <c r="E179" i="1" s="1"/>
  <c r="E178" i="1"/>
  <c r="M177" i="1"/>
  <c r="L177" i="1"/>
  <c r="M176" i="1" s="1"/>
  <c r="E149" i="1"/>
  <c r="F147" i="1" s="1"/>
  <c r="M148" i="1"/>
  <c r="F148" i="1"/>
  <c r="M147" i="1"/>
  <c r="M146" i="1"/>
  <c r="M145" i="1"/>
  <c r="M144" i="1"/>
  <c r="M149" i="1" s="1"/>
  <c r="F143" i="1"/>
  <c r="F142" i="1"/>
  <c r="F141" i="1"/>
  <c r="F140" i="1"/>
  <c r="F139" i="1"/>
  <c r="F138" i="1"/>
  <c r="F137" i="1"/>
  <c r="H125" i="1"/>
  <c r="I125" i="1" s="1"/>
  <c r="F125" i="1"/>
  <c r="F124" i="1"/>
  <c r="M119" i="1"/>
  <c r="N118" i="1"/>
  <c r="N117" i="1"/>
  <c r="N116" i="1"/>
  <c r="E115" i="1"/>
  <c r="D115" i="1"/>
  <c r="E114" i="1" s="1"/>
  <c r="H114" i="1" s="1"/>
  <c r="M110" i="1"/>
  <c r="N109" i="1" s="1"/>
  <c r="N108" i="1"/>
  <c r="E108" i="1"/>
  <c r="D100" i="1"/>
  <c r="E88" i="1" s="1"/>
  <c r="E99" i="1"/>
  <c r="I98" i="1"/>
  <c r="J96" i="1" s="1"/>
  <c r="E98" i="1"/>
  <c r="J97" i="1"/>
  <c r="E97" i="1"/>
  <c r="M89" i="1"/>
  <c r="N87" i="1" s="1"/>
  <c r="J89" i="1"/>
  <c r="E89" i="1"/>
  <c r="N88" i="1"/>
  <c r="J88" i="1"/>
  <c r="F78" i="1"/>
  <c r="E78" i="1"/>
  <c r="D77" i="1"/>
  <c r="D76" i="1"/>
  <c r="D75" i="1"/>
  <c r="D74" i="1"/>
  <c r="D73" i="1"/>
  <c r="D72" i="1"/>
  <c r="D71" i="1"/>
  <c r="D70" i="1"/>
  <c r="D69" i="1"/>
  <c r="D68" i="1"/>
  <c r="D67" i="1"/>
  <c r="D66" i="1"/>
  <c r="D65" i="1"/>
  <c r="D64" i="1"/>
  <c r="D63" i="1"/>
  <c r="D62" i="1"/>
  <c r="D61" i="1"/>
  <c r="D60" i="1"/>
  <c r="D59" i="1"/>
  <c r="D58" i="1"/>
  <c r="D57" i="1"/>
  <c r="D56" i="1"/>
  <c r="D55" i="1"/>
  <c r="L54" i="1"/>
  <c r="L55" i="1" s="1"/>
  <c r="D54" i="1"/>
  <c r="M53" i="1"/>
  <c r="D53" i="1"/>
  <c r="M52" i="1"/>
  <c r="D52" i="1"/>
  <c r="D78" i="1" s="1"/>
  <c r="M51" i="1"/>
  <c r="M50" i="1"/>
  <c r="M49" i="1"/>
  <c r="M48" i="1"/>
  <c r="M47" i="1"/>
  <c r="M46" i="1"/>
  <c r="M45" i="1"/>
  <c r="M44" i="1"/>
  <c r="M43" i="1"/>
  <c r="M42" i="1"/>
  <c r="M41" i="1"/>
  <c r="M40" i="1"/>
  <c r="L31" i="1"/>
  <c r="J146" i="1" l="1"/>
  <c r="J147" i="1"/>
  <c r="J148" i="1"/>
  <c r="N149" i="1"/>
  <c r="J144" i="1"/>
  <c r="N146" i="1"/>
  <c r="N147" i="1"/>
  <c r="N148" i="1"/>
  <c r="N145" i="1"/>
  <c r="F243" i="1"/>
  <c r="E243" i="1"/>
  <c r="D243" i="1"/>
  <c r="H243" i="1"/>
  <c r="G243" i="1"/>
  <c r="M54" i="1"/>
  <c r="E91" i="1"/>
  <c r="F149" i="1"/>
  <c r="E109" i="1"/>
  <c r="F126" i="1"/>
  <c r="E92" i="1"/>
  <c r="F127" i="1"/>
  <c r="N144" i="1"/>
  <c r="J92" i="1"/>
  <c r="E110" i="1"/>
  <c r="F128" i="1"/>
  <c r="F145" i="1"/>
  <c r="E174" i="1"/>
  <c r="E93" i="1"/>
  <c r="F129" i="1"/>
  <c r="J145" i="1"/>
  <c r="M174" i="1"/>
  <c r="N89" i="1"/>
  <c r="E90" i="1"/>
  <c r="J91" i="1"/>
  <c r="J93" i="1"/>
  <c r="F130" i="1"/>
  <c r="E175" i="1"/>
  <c r="H175" i="1" s="1"/>
  <c r="E94" i="1"/>
  <c r="E111" i="1"/>
  <c r="F131" i="1"/>
  <c r="J90" i="1"/>
  <c r="F144" i="1"/>
  <c r="J94" i="1"/>
  <c r="E112" i="1"/>
  <c r="F132" i="1"/>
  <c r="F146" i="1"/>
  <c r="M175" i="1"/>
  <c r="E87" i="1"/>
  <c r="E95" i="1"/>
  <c r="E113" i="1"/>
  <c r="F133" i="1"/>
  <c r="E176" i="1"/>
  <c r="J87" i="1"/>
  <c r="J95" i="1"/>
  <c r="F134" i="1"/>
  <c r="E96" i="1"/>
  <c r="F135" i="1"/>
  <c r="E177" i="1"/>
  <c r="F136" i="1"/>
  <c r="H107" i="1" l="1"/>
  <c r="C243" i="1"/>
  <c r="I110" i="1"/>
</calcChain>
</file>

<file path=xl/sharedStrings.xml><?xml version="1.0" encoding="utf-8"?>
<sst xmlns="http://schemas.openxmlformats.org/spreadsheetml/2006/main" count="248" uniqueCount="155">
  <si>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</si>
  <si>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</si>
  <si>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</si>
  <si>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</si>
  <si>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</si>
  <si>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</si>
  <si>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</si>
  <si>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</si>
  <si>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</si>
  <si>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</si>
  <si>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</si>
  <si>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</si>
  <si>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</si>
  <si>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</si>
  <si>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</si>
  <si>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</si>
  <si>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</si>
  <si>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</si>
  <si>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</si>
  <si>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</si>
  <si>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</si>
  <si>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</si>
  <si>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</si>
  <si>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</si>
  <si>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</si>
  <si>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</si>
  <si>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</si>
  <si>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2/ Casos con características de feminicidio de enero a setiembre</t>
  </si>
  <si>
    <t>La Libertad</t>
  </si>
  <si>
    <t>Nota: Variación porcentual por año comparado con el año anterior</t>
  </si>
  <si>
    <t>Huanuco</t>
  </si>
  <si>
    <t>Lima Provincia</t>
  </si>
  <si>
    <t>Ayacucho</t>
  </si>
  <si>
    <t>Cajamarca</t>
  </si>
  <si>
    <t>Ancash</t>
  </si>
  <si>
    <t>Piura</t>
  </si>
  <si>
    <t>Lambayeque</t>
  </si>
  <si>
    <t>Callao</t>
  </si>
  <si>
    <t>Ica</t>
  </si>
  <si>
    <t>Tacna</t>
  </si>
  <si>
    <t>San Martin</t>
  </si>
  <si>
    <t>Loreto</t>
  </si>
  <si>
    <t>Apurimac</t>
  </si>
  <si>
    <t>Madre de Dios</t>
  </si>
  <si>
    <t>Huancavelica</t>
  </si>
  <si>
    <t>Amazonas</t>
  </si>
  <si>
    <t>Ucayali</t>
  </si>
  <si>
    <t>Pasco</t>
  </si>
  <si>
    <t>Tumbes</t>
  </si>
  <si>
    <t>Moquegua</t>
  </si>
  <si>
    <t>3/ Casos con características de feminicidio de enero a octubre</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</si>
  <si>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</si>
  <si>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</si>
  <si>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</si>
  <si>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</si>
  <si>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</si>
  <si>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</si>
  <si>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</si>
  <si>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</si>
  <si>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</si>
  <si>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</si>
  <si>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</si>
  <si>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</si>
  <si>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</si>
  <si>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</si>
  <si>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</si>
  <si>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</si>
  <si>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</si>
  <si>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</si>
  <si>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</si>
  <si>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</si>
  <si>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</si>
  <si>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</si>
  <si>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</si>
  <si>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</si>
  <si>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</si>
  <si>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</si>
  <si>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</si>
  <si>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</si>
  <si>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</si>
  <si>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</si>
  <si>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</si>
  <si>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</si>
  <si>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</si>
  <si>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</si>
  <si>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</si>
  <si>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</si>
  <si>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</si>
  <si>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</si>
  <si>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</si>
  <si>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</si>
  <si>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</si>
  <si>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</si>
  <si>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</si>
  <si>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</si>
  <si>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</si>
  <si>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</si>
  <si>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</si>
  <si>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</si>
  <si>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</si>
  <si>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</si>
  <si>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</si>
  <si>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</si>
  <si>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</si>
  <si>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</si>
  <si>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</si>
  <si>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</si>
  <si>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</si>
  <si>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</si>
  <si>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</si>
  <si>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Padrastro</t>
  </si>
  <si>
    <t>Hermano</t>
  </si>
  <si>
    <t>Hijo</t>
  </si>
  <si>
    <t>Nota: Los porcentajes están referidos al grupo de casos vinculados
 a una relación de pareja</t>
  </si>
  <si>
    <t>Tío</t>
  </si>
  <si>
    <t>Sobrino</t>
  </si>
  <si>
    <t>Cuñado</t>
  </si>
  <si>
    <t>Yerno</t>
  </si>
  <si>
    <t>Primo</t>
  </si>
  <si>
    <t>Otro familiar</t>
  </si>
  <si>
    <t>Compañero de trabajo</t>
  </si>
  <si>
    <t>Grupo de vínculo</t>
  </si>
  <si>
    <t>Amigo</t>
  </si>
  <si>
    <t>Vecino</t>
  </si>
  <si>
    <t>Pareja</t>
  </si>
  <si>
    <t>Inquilino</t>
  </si>
  <si>
    <t>Ex pareja</t>
  </si>
  <si>
    <t>Pretendiente</t>
  </si>
  <si>
    <t>Familiar</t>
  </si>
  <si>
    <t>Conocido</t>
  </si>
  <si>
    <t>Desconocido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</si>
  <si>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</si>
  <si>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</si>
  <si>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</si>
  <si>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</si>
  <si>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</si>
  <si>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</si>
  <si>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</si>
  <si>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</si>
  <si>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</si>
  <si>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</si>
  <si>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</si>
  <si>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</si>
  <si>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</si>
  <si>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</si>
  <si>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</si>
  <si>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</si>
  <si>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</si>
  <si>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</si>
  <si>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</si>
  <si>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</si>
  <si>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</si>
  <si>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2024 </t>
    </r>
    <r>
      <rPr>
        <b/>
        <vertAlign val="superscript"/>
        <sz val="11"/>
        <color theme="0"/>
        <rFont val="Arial Narrow"/>
        <family val="2"/>
      </rPr>
      <t>5/</t>
    </r>
  </si>
  <si>
    <t>5/ Información estadística de enero a octubre.</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</si>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</sst>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8">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6" fillId="4" borderId="0" xfId="0" applyFont="1" applyFill="1" applyAlignment="1">
      <alignment horizontal="center"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20" fillId="0" borderId="0" xfId="0" applyFont="1" applyAlignment="1">
      <alignment vertical="center"/>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7" fillId="0" borderId="7" xfId="0" applyFont="1" applyBorder="1" applyAlignment="1">
      <alignment horizontal="center" vertical="center"/>
    </xf>
    <xf numFmtId="0" fontId="20" fillId="0" borderId="0" xfId="0" applyFont="1" applyAlignment="1">
      <alignment vertical="top"/>
    </xf>
    <xf numFmtId="0" fontId="20" fillId="0" borderId="0" xfId="0" applyFont="1" applyAlignment="1">
      <alignment vertical="top" wrapText="1"/>
    </xf>
    <xf numFmtId="0" fontId="26" fillId="0" borderId="0" xfId="0" applyFont="1"/>
    <xf numFmtId="0" fontId="29" fillId="0" borderId="0" xfId="0" applyFont="1"/>
    <xf numFmtId="0" fontId="30" fillId="0" borderId="1" xfId="0" applyFont="1" applyBorder="1" applyAlignment="1">
      <alignmen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3" fontId="11" fillId="0" borderId="0" xfId="0" applyNumberFormat="1" applyFont="1" applyAlignment="1">
      <alignment horizontal="center" vertical="center"/>
    </xf>
    <xf numFmtId="0" fontId="30" fillId="0" borderId="2" xfId="0" applyFont="1" applyBorder="1" applyAlignment="1">
      <alignment vertical="center" wrapText="1"/>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12" fillId="0" borderId="0" xfId="0" applyFont="1"/>
    <xf numFmtId="0" fontId="12"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left"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164" fontId="34" fillId="0" borderId="0" xfId="0" applyNumberFormat="1" applyFont="1" applyAlignment="1">
      <alignment horizontal="left" vertical="top"/>
    </xf>
    <xf numFmtId="0" fontId="35" fillId="0" borderId="0" xfId="0" applyFont="1" applyAlignment="1">
      <alignment horizontal="left"/>
    </xf>
    <xf numFmtId="164" fontId="7" fillId="0" borderId="1" xfId="1" applyNumberFormat="1" applyFont="1" applyFill="1" applyBorder="1" applyAlignment="1">
      <alignment horizontal="center"/>
    </xf>
    <xf numFmtId="164" fontId="7" fillId="0" borderId="0" xfId="1" applyNumberFormat="1" applyFont="1" applyFill="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 fillId="0" borderId="0" xfId="0" applyFont="1"/>
    <xf numFmtId="164" fontId="11" fillId="0" borderId="0" xfId="1" applyNumberFormat="1" applyFont="1" applyFill="1" applyAlignment="1">
      <alignment horizontal="center"/>
    </xf>
    <xf numFmtId="164" fontId="11" fillId="0" borderId="2" xfId="1" applyNumberFormat="1"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9" fillId="0" borderId="0" xfId="0" applyFont="1"/>
    <xf numFmtId="9" fontId="10" fillId="0" borderId="0" xfId="0" applyNumberFormat="1" applyFont="1"/>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vertical="top" wrapText="1"/>
    </xf>
    <xf numFmtId="10" fontId="0" fillId="0" borderId="0" xfId="0" applyNumberFormat="1"/>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11" fillId="9" borderId="2" xfId="2" applyFont="1" applyFill="1" applyBorder="1" applyAlignment="1">
      <alignment horizontal="center" vertical="center"/>
    </xf>
    <xf numFmtId="164" fontId="7" fillId="9" borderId="2" xfId="1" applyNumberFormat="1" applyFont="1" applyFill="1" applyBorder="1" applyAlignment="1">
      <alignment horizontal="center"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164" fontId="16" fillId="6" borderId="3" xfId="1" applyNumberFormat="1" applyFont="1" applyFill="1" applyBorder="1" applyAlignment="1">
      <alignment horizontal="center"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8" fillId="0" borderId="0" xfId="0" applyFont="1" applyAlignment="1">
      <alignment horizontal="left"/>
    </xf>
    <xf numFmtId="164" fontId="46" fillId="0" borderId="0" xfId="0" applyNumberFormat="1" applyFont="1" applyAlignment="1">
      <alignment horizontal="left" vertical="top"/>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4" borderId="12" xfId="3" applyFont="1" applyFill="1" applyBorder="1" applyAlignment="1">
      <alignment horizontal="center" vertical="center" wrapText="1"/>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164" fontId="16" fillId="2" borderId="18" xfId="1" applyNumberFormat="1"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xf numFmtId="0" fontId="51" fillId="2" borderId="0" xfId="3" applyFont="1" applyFill="1" applyAlignment="1">
      <alignment horizontal="left" vertical="top"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0" fontId="16" fillId="13" borderId="3" xfId="2" applyFont="1" applyFill="1" applyBorder="1" applyAlignment="1">
      <alignment horizontal="center" vertical="center"/>
    </xf>
    <xf numFmtId="0" fontId="30" fillId="0" borderId="0" xfId="0" applyFont="1" applyAlignment="1">
      <alignment horizontal="left" vertical="center"/>
    </xf>
    <xf numFmtId="0" fontId="30" fillId="0" borderId="2" xfId="0" applyFont="1" applyBorder="1" applyAlignment="1">
      <alignment horizontal="left" vertical="center"/>
    </xf>
    <xf numFmtId="0" fontId="28" fillId="5" borderId="3" xfId="2" applyFont="1" applyFill="1" applyBorder="1" applyAlignment="1">
      <alignment horizontal="center"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30" fillId="0" borderId="2" xfId="0" applyFont="1" applyBorder="1" applyAlignment="1">
      <alignment vertical="center"/>
    </xf>
    <xf numFmtId="0" fontId="30" fillId="0" borderId="0" xfId="0" applyFont="1" applyAlignment="1">
      <alignment vertical="center"/>
    </xf>
    <xf numFmtId="0" fontId="10" fillId="0" borderId="0" xfId="0" applyFont="1" applyAlignment="1">
      <alignment horizontal="left" vertical="center" wrapText="1"/>
    </xf>
    <xf numFmtId="0" fontId="17" fillId="3" borderId="0" xfId="0" applyFont="1" applyFill="1" applyAlignment="1">
      <alignment horizontal="center" vertical="center"/>
    </xf>
    <xf numFmtId="0" fontId="30" fillId="0" borderId="1" xfId="0" applyFont="1" applyBorder="1" applyAlignment="1">
      <alignment vertical="center"/>
    </xf>
    <xf numFmtId="0" fontId="10" fillId="2" borderId="0" xfId="2" applyFont="1" applyFill="1" applyAlignment="1">
      <alignment horizontal="left" vertical="center" wrapText="1"/>
    </xf>
    <xf numFmtId="0" fontId="10" fillId="0" borderId="0" xfId="0" applyFont="1" applyAlignment="1">
      <alignment horizontal="left" wrapText="1"/>
    </xf>
    <xf numFmtId="0" fontId="17" fillId="3" borderId="0" xfId="0" applyFont="1" applyFill="1" applyAlignment="1">
      <alignment horizontal="center" vertical="center" wrapText="1"/>
    </xf>
    <xf numFmtId="0" fontId="30" fillId="7" borderId="2" xfId="2" applyFont="1" applyFill="1" applyBorder="1" applyAlignment="1">
      <alignment horizontal="left" vertical="center"/>
    </xf>
    <xf numFmtId="0" fontId="30" fillId="8" borderId="10" xfId="0" applyFont="1" applyFill="1" applyBorder="1" applyAlignment="1">
      <alignment horizontal="left" vertical="center"/>
    </xf>
    <xf numFmtId="0" fontId="30" fillId="8" borderId="8" xfId="2" applyFont="1" applyFill="1" applyBorder="1" applyAlignment="1">
      <alignment horizontal="left" vertical="center"/>
    </xf>
    <xf numFmtId="0" fontId="30" fillId="8" borderId="1" xfId="0" applyFont="1" applyFill="1" applyBorder="1" applyAlignment="1">
      <alignment horizontal="left" vertical="center"/>
    </xf>
    <xf numFmtId="0" fontId="30" fillId="6" borderId="2" xfId="2" applyFont="1" applyFill="1" applyBorder="1" applyAlignment="1">
      <alignment horizontal="left" vertical="center"/>
    </xf>
    <xf numFmtId="0" fontId="30" fillId="2" borderId="1" xfId="0" applyFont="1" applyFill="1" applyBorder="1" applyAlignment="1">
      <alignment horizontal="left" vertical="center"/>
    </xf>
    <xf numFmtId="0" fontId="6" fillId="4" borderId="0" xfId="0" applyFont="1" applyFill="1" applyAlignment="1">
      <alignment horizontal="center" vertical="center"/>
    </xf>
    <xf numFmtId="0" fontId="27" fillId="5" borderId="0" xfId="0" applyFont="1" applyFill="1" applyAlignment="1">
      <alignment horizontal="center" vertical="center"/>
    </xf>
    <xf numFmtId="0" fontId="10" fillId="0" borderId="0" xfId="0" applyFont="1" applyAlignment="1">
      <alignment horizontal="left" vertical="top" wrapText="1"/>
    </xf>
    <xf numFmtId="0" fontId="6" fillId="5" borderId="0" xfId="0" applyFont="1" applyFill="1" applyAlignment="1">
      <alignment horizontal="center" vertical="center"/>
    </xf>
    <xf numFmtId="0" fontId="28" fillId="5" borderId="3" xfId="2" applyFont="1" applyFill="1" applyBorder="1" applyAlignment="1">
      <alignment horizontal="center"/>
    </xf>
    <xf numFmtId="0" fontId="30" fillId="0" borderId="0" xfId="2" applyFont="1" applyAlignment="1">
      <alignment horizontal="left" vertical="center"/>
    </xf>
    <xf numFmtId="0" fontId="30" fillId="0" borderId="2" xfId="2" applyFont="1" applyBorder="1" applyAlignment="1">
      <alignment horizontal="left" vertical="center"/>
    </xf>
    <xf numFmtId="0" fontId="30" fillId="0" borderId="8" xfId="2" applyFont="1" applyBorder="1" applyAlignment="1">
      <alignment horizontal="left" vertical="center"/>
    </xf>
    <xf numFmtId="0" fontId="21" fillId="3" borderId="0" xfId="0" applyFont="1" applyFill="1" applyAlignment="1">
      <alignment horizontal="center" vertical="center" wrapText="1"/>
    </xf>
    <xf numFmtId="0" fontId="18" fillId="4" borderId="0" xfId="0" applyFont="1" applyFill="1" applyAlignment="1">
      <alignment horizontal="center" vertical="center" wrapText="1"/>
    </xf>
    <xf numFmtId="0" fontId="30" fillId="0" borderId="1" xfId="0" applyFont="1" applyBorder="1" applyAlignment="1">
      <alignment horizontal="left" vertical="center"/>
    </xf>
    <xf numFmtId="0" fontId="30" fillId="0" borderId="1" xfId="2" applyFont="1" applyBorder="1" applyAlignment="1">
      <alignment horizontal="center" vertical="center"/>
    </xf>
    <xf numFmtId="0" fontId="30" fillId="0" borderId="8" xfId="2" applyFont="1" applyBorder="1" applyAlignment="1">
      <alignment horizontal="center" vertical="center"/>
    </xf>
    <xf numFmtId="0" fontId="20" fillId="0" borderId="0" xfId="0" applyFont="1" applyAlignment="1">
      <alignment horizontal="left" vertical="center" wrapText="1"/>
    </xf>
    <xf numFmtId="0" fontId="13" fillId="3" borderId="0" xfId="0" applyFont="1" applyFill="1" applyAlignment="1">
      <alignment horizontal="center" vertical="center" wrapText="1"/>
    </xf>
    <xf numFmtId="0" fontId="15" fillId="5" borderId="3" xfId="2" applyFont="1" applyFill="1" applyBorder="1" applyAlignment="1">
      <alignment horizontal="center" vertical="center"/>
    </xf>
    <xf numFmtId="0" fontId="30" fillId="0" borderId="2" xfId="0" applyFont="1" applyBorder="1" applyAlignment="1">
      <alignment horizontal="left" vertical="center" wrapText="1"/>
    </xf>
    <xf numFmtId="0" fontId="25" fillId="0" borderId="0" xfId="0" applyFont="1" applyAlignment="1">
      <alignment horizontal="left" vertical="center" wrapText="1"/>
    </xf>
    <xf numFmtId="0" fontId="27" fillId="4"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20" fillId="0" borderId="0" xfId="0" applyFont="1" applyAlignment="1">
      <alignment horizontal="left" vertical="top" wrapText="1"/>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left" vertical="center"/>
    </xf>
    <xf numFmtId="0" fontId="15" fillId="5" borderId="3" xfId="0" applyFont="1" applyFill="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center" vertical="center" wrapText="1"/>
    </xf>
    <xf numFmtId="0" fontId="8" fillId="0" borderId="0" xfId="0" applyFont="1" applyAlignment="1">
      <alignment horizontal="left" vertical="center" wrapText="1"/>
    </xf>
    <xf numFmtId="0" fontId="13" fillId="3" borderId="0" xfId="0" applyFont="1" applyFill="1" applyAlignment="1">
      <alignment horizontal="center" vertical="center"/>
    </xf>
  </cellXfs>
  <cellStyles count="6">
    <cellStyle name="Normal" xfId="0" builtinId="0"/>
    <cellStyle name="Normal 2 2 2" xfId="4" xr:uid="{D89AA09B-17A2-40F4-9411-81E3AF4504CD}"/>
    <cellStyle name="Normal 2 2 3" xfId="2" xr:uid="{89CF7F60-D32C-4BDA-AA2F-15807FDFAB5A}"/>
    <cellStyle name="Normal 2 3" xfId="3" xr:uid="{BF1F4CB5-CE8C-4744-8919-68667633BD70}"/>
    <cellStyle name="Normal 3 2" xfId="5" xr:uid="{E5CE5097-511A-42D6-97AC-1BAB348AB034}"/>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5740-465C-B9FD-3F6AE6FD34E3}"/>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5740-465C-B9FD-3F6AE6FD34E3}"/>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5740-465C-B9FD-3F6AE6FD34E3}"/>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5740-465C-B9FD-3F6AE6FD34E3}"/>
              </c:ext>
            </c:extLst>
          </c:dPt>
          <c:dLbls>
            <c:dLbl>
              <c:idx val="0"/>
              <c:layout>
                <c:manualLayout>
                  <c:x val="0.22291407890970139"/>
                  <c:y val="-0.1120920293885197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740-465C-B9FD-3F6AE6FD34E3}"/>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5740-465C-B9FD-3F6AE6FD34E3}"/>
                </c:ext>
              </c:extLst>
            </c:dLbl>
            <c:dLbl>
              <c:idx val="2"/>
              <c:layout>
                <c:manualLayout>
                  <c:x val="-9.3322892415414346E-2"/>
                  <c:y val="-7.45064367610903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740-465C-B9FD-3F6AE6FD34E3}"/>
                </c:ext>
              </c:extLst>
            </c:dLbl>
            <c:dLbl>
              <c:idx val="3"/>
              <c:layout>
                <c:manualLayout>
                  <c:x val="8.2018559500047675E-2"/>
                  <c:y val="-8.222036845125946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5740-465C-B9FD-3F6AE6FD34E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13</c:v>
                </c:pt>
                <c:pt idx="1">
                  <c:v>43</c:v>
                </c:pt>
                <c:pt idx="2">
                  <c:v>9</c:v>
                </c:pt>
                <c:pt idx="3">
                  <c:v>4</c:v>
                </c:pt>
              </c:numCache>
            </c:numRef>
          </c:val>
          <c:extLst>
            <c:ext xmlns:c16="http://schemas.microsoft.com/office/drawing/2014/chart" uri="{C3380CC4-5D6E-409C-BE32-E72D297353CC}">
              <c16:uniqueId val="{00000008-5740-465C-B9FD-3F6AE6FD34E3}"/>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132</c:v>
                </c:pt>
              </c:numCache>
            </c:numRef>
          </c:val>
          <c:extLst>
            <c:ext xmlns:c16="http://schemas.microsoft.com/office/drawing/2014/chart" uri="{C3380CC4-5D6E-409C-BE32-E72D297353CC}">
              <c16:uniqueId val="{00000000-C11A-4E84-9DA0-53CD47F5C2AE}"/>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89FF-41A1-AB39-B79CDAB62BE7}"/>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89FF-41A1-AB39-B79CDAB62BE7}"/>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89FF-41A1-AB39-B79CDAB62BE7}"/>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89FF-41A1-AB39-B79CDAB62BE7}"/>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89FF-41A1-AB39-B79CDAB62BE7}"/>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89FF-41A1-AB39-B79CDAB62BE7}"/>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89FF-41A1-AB39-B79CDAB62BE7}"/>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89FF-41A1-AB39-B79CDAB62BE7}"/>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89FF-41A1-AB39-B79CDAB62BE7}"/>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89FF-41A1-AB39-B79CDAB62B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69</c:v>
                </c:pt>
                <c:pt idx="1">
                  <c:v>23</c:v>
                </c:pt>
                <c:pt idx="2">
                  <c:v>0</c:v>
                </c:pt>
                <c:pt idx="3">
                  <c:v>0</c:v>
                </c:pt>
                <c:pt idx="4">
                  <c:v>19</c:v>
                </c:pt>
                <c:pt idx="5">
                  <c:v>2</c:v>
                </c:pt>
                <c:pt idx="6">
                  <c:v>5</c:v>
                </c:pt>
                <c:pt idx="7">
                  <c:v>7</c:v>
                </c:pt>
                <c:pt idx="8">
                  <c:v>6</c:v>
                </c:pt>
                <c:pt idx="9">
                  <c:v>14</c:v>
                </c:pt>
              </c:numCache>
            </c:numRef>
          </c:val>
          <c:extLst>
            <c:ext xmlns:c16="http://schemas.microsoft.com/office/drawing/2014/chart" uri="{C3380CC4-5D6E-409C-BE32-E72D297353CC}">
              <c16:uniqueId val="{00000014-89FF-41A1-AB39-B79CDAB62BE7}"/>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F9CD8648-BC38-42D2-A3D0-7D32DF1EB5EE}"/>
            </a:ext>
          </a:extLst>
        </xdr:cNvPr>
        <xdr:cNvSpPr/>
      </xdr:nvSpPr>
      <xdr:spPr bwMode="auto">
        <a:xfrm>
          <a:off x="5206973" y="24300390"/>
          <a:ext cx="18176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67761634-F992-4FFF-9616-8A6B317BA596}"/>
            </a:ext>
          </a:extLst>
        </xdr:cNvPr>
        <xdr:cNvSpPr txBox="1"/>
      </xdr:nvSpPr>
      <xdr:spPr>
        <a:xfrm>
          <a:off x="7440083" y="23973895"/>
          <a:ext cx="340722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18007402-655E-4C3B-B0B3-0D3BAEFF4500}"/>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086225" y="3391640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22BE14B5-39F5-491C-B162-688DE1156CB3}"/>
            </a:ext>
          </a:extLst>
        </xdr:cNvPr>
        <xdr:cNvSpPr/>
      </xdr:nvSpPr>
      <xdr:spPr>
        <a:xfrm>
          <a:off x="7270145" y="23918368"/>
          <a:ext cx="366712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ECF5966E-0715-4FCA-BE51-F481DA7A476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AE62FA3A-D1A3-4BD8-B8DF-A80FFABA60B5}"/>
            </a:ext>
          </a:extLst>
        </xdr:cNvPr>
        <xdr:cNvSpPr/>
      </xdr:nvSpPr>
      <xdr:spPr>
        <a:xfrm>
          <a:off x="58131" y="552109"/>
          <a:ext cx="1106468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Octubre,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7F189F52-DE8C-4485-B54D-0725F2E3DE05}"/>
            </a:ext>
          </a:extLst>
        </xdr:cNvPr>
        <xdr:cNvGrpSpPr/>
      </xdr:nvGrpSpPr>
      <xdr:grpSpPr>
        <a:xfrm>
          <a:off x="23811" y="2755106"/>
          <a:ext cx="11146631" cy="292764"/>
          <a:chOff x="134471" y="2110372"/>
          <a:chExt cx="10006542" cy="292351"/>
        </a:xfrm>
      </xdr:grpSpPr>
      <xdr:sp macro="" textlink="">
        <xdr:nvSpPr>
          <xdr:cNvPr id="9" name="Rectángulo 8">
            <a:extLst>
              <a:ext uri="{FF2B5EF4-FFF2-40B4-BE49-F238E27FC236}">
                <a16:creationId xmlns:a16="http://schemas.microsoft.com/office/drawing/2014/main" id="{F2BCDCB7-7449-B84C-1C0F-D72F46CC3F92}"/>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EE83F06B-9B03-8B9E-F623-758BBC680530}"/>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01FC49F9-5566-45D3-A8C1-AE3B59CDB584}"/>
            </a:ext>
          </a:extLst>
        </xdr:cNvPr>
        <xdr:cNvGrpSpPr/>
      </xdr:nvGrpSpPr>
      <xdr:grpSpPr>
        <a:xfrm>
          <a:off x="0" y="19920156"/>
          <a:ext cx="11184731" cy="320473"/>
          <a:chOff x="134471" y="2110373"/>
          <a:chExt cx="10006542" cy="295809"/>
        </a:xfrm>
      </xdr:grpSpPr>
      <xdr:sp macro="" textlink="">
        <xdr:nvSpPr>
          <xdr:cNvPr id="12" name="Rectángulo 11">
            <a:extLst>
              <a:ext uri="{FF2B5EF4-FFF2-40B4-BE49-F238E27FC236}">
                <a16:creationId xmlns:a16="http://schemas.microsoft.com/office/drawing/2014/main" id="{AE9FE199-F51A-BB48-2CB2-6942842433AB}"/>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435F7862-CDC9-D504-2A8B-3A6024BBC137}"/>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6D946A15-D499-4AF3-B686-DF20CBCDAC0D}"/>
            </a:ext>
          </a:extLst>
        </xdr:cNvPr>
        <xdr:cNvGrpSpPr/>
      </xdr:nvGrpSpPr>
      <xdr:grpSpPr>
        <a:xfrm>
          <a:off x="9525" y="33089858"/>
          <a:ext cx="11184731" cy="321459"/>
          <a:chOff x="134471" y="2110372"/>
          <a:chExt cx="10006542" cy="244668"/>
        </a:xfrm>
      </xdr:grpSpPr>
      <xdr:sp macro="" textlink="">
        <xdr:nvSpPr>
          <xdr:cNvPr id="15" name="Rectángulo 14">
            <a:extLst>
              <a:ext uri="{FF2B5EF4-FFF2-40B4-BE49-F238E27FC236}">
                <a16:creationId xmlns:a16="http://schemas.microsoft.com/office/drawing/2014/main" id="{890774A3-63DA-FD46-06B2-323E427578F8}"/>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797718CB-9C17-CFB0-FF3E-AD2441E2E31D}"/>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E6824178-D7CE-4367-AAEC-1E4693AF850D}"/>
            </a:ext>
          </a:extLst>
        </xdr:cNvPr>
        <xdr:cNvSpPr/>
      </xdr:nvSpPr>
      <xdr:spPr>
        <a:xfrm>
          <a:off x="7367296" y="7343758"/>
          <a:ext cx="215056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BBF6FE88-9D65-47BE-B2D5-93737FA95A35}"/>
            </a:ext>
          </a:extLst>
        </xdr:cNvPr>
        <xdr:cNvSpPr/>
      </xdr:nvSpPr>
      <xdr:spPr>
        <a:xfrm>
          <a:off x="6579394" y="7343756"/>
          <a:ext cx="8875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44B5F3C2-AFED-458E-8E79-606AA138431A}"/>
            </a:ext>
          </a:extLst>
        </xdr:cNvPr>
        <xdr:cNvGrpSpPr/>
      </xdr:nvGrpSpPr>
      <xdr:grpSpPr>
        <a:xfrm>
          <a:off x="7964602" y="16335375"/>
          <a:ext cx="2353355" cy="321469"/>
          <a:chOff x="5126182" y="2676368"/>
          <a:chExt cx="2365880" cy="458630"/>
        </a:xfrm>
      </xdr:grpSpPr>
      <xdr:sp macro="" textlink="">
        <xdr:nvSpPr>
          <xdr:cNvPr id="20" name="Rectángulo 19">
            <a:extLst>
              <a:ext uri="{FF2B5EF4-FFF2-40B4-BE49-F238E27FC236}">
                <a16:creationId xmlns:a16="http://schemas.microsoft.com/office/drawing/2014/main" id="{7E4303D6-C2D2-2F70-7F4E-65403442AA7F}"/>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74AA98B3-5B97-D6AD-C71D-854747EAC0E0}"/>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1B947550-95B2-4EA6-8BB2-ECF2783E76AE}"/>
            </a:ext>
          </a:extLst>
        </xdr:cNvPr>
        <xdr:cNvGrpSpPr/>
      </xdr:nvGrpSpPr>
      <xdr:grpSpPr>
        <a:xfrm>
          <a:off x="116681" y="16335375"/>
          <a:ext cx="3307556" cy="314321"/>
          <a:chOff x="5126182" y="2676369"/>
          <a:chExt cx="2934959" cy="306066"/>
        </a:xfrm>
      </xdr:grpSpPr>
      <xdr:sp macro="" textlink="">
        <xdr:nvSpPr>
          <xdr:cNvPr id="23" name="Rectángulo 22">
            <a:extLst>
              <a:ext uri="{FF2B5EF4-FFF2-40B4-BE49-F238E27FC236}">
                <a16:creationId xmlns:a16="http://schemas.microsoft.com/office/drawing/2014/main" id="{BE51FBA6-1966-E57D-21D2-D326D3F93600}"/>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A49C2451-3F46-8ABA-F6AE-3247EFB80CAB}"/>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9ED177ED-046B-4DA1-8E15-23F4E2EE35F7}"/>
            </a:ext>
          </a:extLst>
        </xdr:cNvPr>
        <xdr:cNvGrpSpPr/>
      </xdr:nvGrpSpPr>
      <xdr:grpSpPr>
        <a:xfrm>
          <a:off x="4191001" y="16348604"/>
          <a:ext cx="3157535" cy="297657"/>
          <a:chOff x="5126182" y="2676369"/>
          <a:chExt cx="2468623" cy="364024"/>
        </a:xfrm>
      </xdr:grpSpPr>
      <xdr:sp macro="" textlink="">
        <xdr:nvSpPr>
          <xdr:cNvPr id="26" name="Rectángulo 25">
            <a:extLst>
              <a:ext uri="{FF2B5EF4-FFF2-40B4-BE49-F238E27FC236}">
                <a16:creationId xmlns:a16="http://schemas.microsoft.com/office/drawing/2014/main" id="{2ED2D0D6-0458-86F9-EDC1-29444DBCFA14}"/>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79F1A02B-554D-738F-BE43-7D527430DE63}"/>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BA54EA0B-57DE-4CEA-AE30-466E0C382131}"/>
            </a:ext>
          </a:extLst>
        </xdr:cNvPr>
        <xdr:cNvGrpSpPr/>
      </xdr:nvGrpSpPr>
      <xdr:grpSpPr>
        <a:xfrm>
          <a:off x="104775" y="9627400"/>
          <a:ext cx="4099190" cy="470830"/>
          <a:chOff x="5126182" y="2676369"/>
          <a:chExt cx="3525241" cy="621479"/>
        </a:xfrm>
      </xdr:grpSpPr>
      <xdr:sp macro="" textlink="">
        <xdr:nvSpPr>
          <xdr:cNvPr id="29" name="Rectángulo 28">
            <a:extLst>
              <a:ext uri="{FF2B5EF4-FFF2-40B4-BE49-F238E27FC236}">
                <a16:creationId xmlns:a16="http://schemas.microsoft.com/office/drawing/2014/main" id="{DDC13A1E-54DA-4C5C-E4B4-A4C7757FEAA6}"/>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6F572625-6FBE-3963-206C-49E0B8164D82}"/>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34CF4B8D-97FB-47D2-A3CA-D1E5E76EDE85}"/>
            </a:ext>
          </a:extLst>
        </xdr:cNvPr>
        <xdr:cNvGrpSpPr/>
      </xdr:nvGrpSpPr>
      <xdr:grpSpPr>
        <a:xfrm>
          <a:off x="128589" y="20326343"/>
          <a:ext cx="3326605" cy="289987"/>
          <a:chOff x="5188457" y="2710569"/>
          <a:chExt cx="2906169" cy="277296"/>
        </a:xfrm>
      </xdr:grpSpPr>
      <xdr:sp macro="" textlink="">
        <xdr:nvSpPr>
          <xdr:cNvPr id="32" name="Rectángulo 31">
            <a:extLst>
              <a:ext uri="{FF2B5EF4-FFF2-40B4-BE49-F238E27FC236}">
                <a16:creationId xmlns:a16="http://schemas.microsoft.com/office/drawing/2014/main" id="{7EF7F175-C447-BE97-C3EB-B4A2720F65E1}"/>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4FE1069C-1E92-4864-B4F8-9BC9C9997E00}"/>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056263D2-6863-4B1C-84E8-DF7EE8EB8C1B}"/>
            </a:ext>
          </a:extLst>
        </xdr:cNvPr>
        <xdr:cNvGrpSpPr/>
      </xdr:nvGrpSpPr>
      <xdr:grpSpPr>
        <a:xfrm>
          <a:off x="7367585" y="20338278"/>
          <a:ext cx="2931320" cy="378599"/>
          <a:chOff x="5126182" y="2676369"/>
          <a:chExt cx="2628631" cy="338131"/>
        </a:xfrm>
      </xdr:grpSpPr>
      <xdr:sp macro="" textlink="">
        <xdr:nvSpPr>
          <xdr:cNvPr id="35" name="Rectángulo 34">
            <a:extLst>
              <a:ext uri="{FF2B5EF4-FFF2-40B4-BE49-F238E27FC236}">
                <a16:creationId xmlns:a16="http://schemas.microsoft.com/office/drawing/2014/main" id="{2C79E85E-4298-2C64-063B-FB3BC3D3B8B7}"/>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38368A31-2665-CE1C-7963-C5DA16F7A68E}"/>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35C90431-735F-4D06-B424-8456E84A6BFF}"/>
            </a:ext>
          </a:extLst>
        </xdr:cNvPr>
        <xdr:cNvGrpSpPr/>
      </xdr:nvGrpSpPr>
      <xdr:grpSpPr>
        <a:xfrm>
          <a:off x="7331870" y="21840825"/>
          <a:ext cx="2978944" cy="459579"/>
          <a:chOff x="5126182" y="2676369"/>
          <a:chExt cx="2485144" cy="334295"/>
        </a:xfrm>
      </xdr:grpSpPr>
      <xdr:sp macro="" textlink="">
        <xdr:nvSpPr>
          <xdr:cNvPr id="38" name="Rectángulo 37">
            <a:extLst>
              <a:ext uri="{FF2B5EF4-FFF2-40B4-BE49-F238E27FC236}">
                <a16:creationId xmlns:a16="http://schemas.microsoft.com/office/drawing/2014/main" id="{C391A057-BCA4-D55A-FCA0-9D79A1C6625C}"/>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133DC2B3-E42A-B1EA-1568-F2323C64683A}"/>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3F6E2FF5-93CC-45AD-AE99-3E059B465F26}"/>
            </a:ext>
          </a:extLst>
        </xdr:cNvPr>
        <xdr:cNvGrpSpPr/>
      </xdr:nvGrpSpPr>
      <xdr:grpSpPr>
        <a:xfrm>
          <a:off x="104775" y="23517230"/>
          <a:ext cx="4088607" cy="426959"/>
          <a:chOff x="5179410" y="2676369"/>
          <a:chExt cx="2474347" cy="389573"/>
        </a:xfrm>
      </xdr:grpSpPr>
      <xdr:sp macro="" textlink="">
        <xdr:nvSpPr>
          <xdr:cNvPr id="41" name="Rectángulo 40">
            <a:extLst>
              <a:ext uri="{FF2B5EF4-FFF2-40B4-BE49-F238E27FC236}">
                <a16:creationId xmlns:a16="http://schemas.microsoft.com/office/drawing/2014/main" id="{60091C37-FB71-F237-43B3-55565AD3194F}"/>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2992EEDB-C074-2F25-1AFD-88F7782B8C98}"/>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967522CD-873F-43EF-9A3D-6533D4682F97}"/>
            </a:ext>
          </a:extLst>
        </xdr:cNvPr>
        <xdr:cNvGrpSpPr/>
      </xdr:nvGrpSpPr>
      <xdr:grpSpPr>
        <a:xfrm>
          <a:off x="7329485" y="27506087"/>
          <a:ext cx="2988469" cy="521226"/>
          <a:chOff x="5126182" y="2676369"/>
          <a:chExt cx="1379238" cy="464214"/>
        </a:xfrm>
      </xdr:grpSpPr>
      <xdr:sp macro="" textlink="">
        <xdr:nvSpPr>
          <xdr:cNvPr id="44" name="Rectángulo 43">
            <a:extLst>
              <a:ext uri="{FF2B5EF4-FFF2-40B4-BE49-F238E27FC236}">
                <a16:creationId xmlns:a16="http://schemas.microsoft.com/office/drawing/2014/main" id="{7EF14B2C-C8F5-DD4B-F46D-E0BC8664C3F3}"/>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3EE3E986-DF70-57D9-1EBF-AC357A350CD9}"/>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EE40A324-B919-4742-A92B-E98063405B2D}"/>
            </a:ext>
          </a:extLst>
        </xdr:cNvPr>
        <xdr:cNvGrpSpPr/>
      </xdr:nvGrpSpPr>
      <xdr:grpSpPr>
        <a:xfrm flipH="1">
          <a:off x="4050506" y="20540521"/>
          <a:ext cx="2850355" cy="2336147"/>
          <a:chOff x="3890519" y="17888777"/>
          <a:chExt cx="1885950" cy="2047875"/>
        </a:xfrm>
      </xdr:grpSpPr>
      <xdr:pic>
        <xdr:nvPicPr>
          <xdr:cNvPr id="47" name="Imagen 46">
            <a:extLst>
              <a:ext uri="{FF2B5EF4-FFF2-40B4-BE49-F238E27FC236}">
                <a16:creationId xmlns:a16="http://schemas.microsoft.com/office/drawing/2014/main" id="{40F48BC6-F4DB-44F9-BAEB-1F03C64A87B3}"/>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EF91D2E5-085F-2ECF-2310-7D76FA0B1D53}"/>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A4B9E043-0A4A-5A3B-D970-4EC0CA6F1E5D}"/>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5B7FE9AB-EE85-0C40-05C3-DAF90E7575C0}"/>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3375B856-0FC7-4CC1-AB65-18910C2E4001}"/>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531519" y="24310182"/>
          <a:ext cx="5667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F08C6C03-1C5B-4D70-8E4F-9792DA36CE32}"/>
            </a:ext>
          </a:extLst>
        </xdr:cNvPr>
        <xdr:cNvGrpSpPr/>
      </xdr:nvGrpSpPr>
      <xdr:grpSpPr>
        <a:xfrm>
          <a:off x="57150" y="30089468"/>
          <a:ext cx="3374232" cy="471494"/>
          <a:chOff x="5126182" y="2676369"/>
          <a:chExt cx="3088008" cy="376901"/>
        </a:xfrm>
      </xdr:grpSpPr>
      <xdr:sp macro="" textlink="">
        <xdr:nvSpPr>
          <xdr:cNvPr id="53" name="Rectángulo 52">
            <a:extLst>
              <a:ext uri="{FF2B5EF4-FFF2-40B4-BE49-F238E27FC236}">
                <a16:creationId xmlns:a16="http://schemas.microsoft.com/office/drawing/2014/main" id="{F2D0ECFD-23A5-6619-35F1-943DA4730E5E}"/>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5279F5BD-996E-18B4-534B-9F9528A6CBDA}"/>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A89F1EB1-B035-4A83-909A-AAFE3CEE418D}"/>
            </a:ext>
          </a:extLst>
        </xdr:cNvPr>
        <xdr:cNvGrpSpPr/>
      </xdr:nvGrpSpPr>
      <xdr:grpSpPr>
        <a:xfrm>
          <a:off x="128585" y="33537527"/>
          <a:ext cx="3295651" cy="406471"/>
          <a:chOff x="5221300" y="2676368"/>
          <a:chExt cx="2583135" cy="457540"/>
        </a:xfrm>
      </xdr:grpSpPr>
      <xdr:sp macro="" textlink="">
        <xdr:nvSpPr>
          <xdr:cNvPr id="56" name="Rectángulo 55">
            <a:extLst>
              <a:ext uri="{FF2B5EF4-FFF2-40B4-BE49-F238E27FC236}">
                <a16:creationId xmlns:a16="http://schemas.microsoft.com/office/drawing/2014/main" id="{A918030A-EDD5-CC02-6F9C-C8047EE3C544}"/>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7A1C0699-0A71-85C4-CCB5-9E2449FF48DC}"/>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D4DFA11D-E679-40B1-B163-6FADB90F0BC9}"/>
            </a:ext>
          </a:extLst>
        </xdr:cNvPr>
        <xdr:cNvGrpSpPr/>
      </xdr:nvGrpSpPr>
      <xdr:grpSpPr>
        <a:xfrm>
          <a:off x="116681" y="36033082"/>
          <a:ext cx="3307555" cy="385756"/>
          <a:chOff x="5126182" y="2676369"/>
          <a:chExt cx="3025916" cy="499257"/>
        </a:xfrm>
      </xdr:grpSpPr>
      <xdr:sp macro="" textlink="">
        <xdr:nvSpPr>
          <xdr:cNvPr id="59" name="Rectángulo 58">
            <a:extLst>
              <a:ext uri="{FF2B5EF4-FFF2-40B4-BE49-F238E27FC236}">
                <a16:creationId xmlns:a16="http://schemas.microsoft.com/office/drawing/2014/main" id="{89C10006-398F-9BB2-0F1D-7F3902EA30FD}"/>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25B44B20-CF67-213C-3CFA-E656B0910829}"/>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853DA4A9-B7EE-40FC-9AD3-02785378D987}"/>
            </a:ext>
          </a:extLst>
        </xdr:cNvPr>
        <xdr:cNvGrpSpPr/>
      </xdr:nvGrpSpPr>
      <xdr:grpSpPr>
        <a:xfrm>
          <a:off x="6527007" y="33544669"/>
          <a:ext cx="3009899" cy="397670"/>
          <a:chOff x="5126182" y="2676368"/>
          <a:chExt cx="2555676" cy="402677"/>
        </a:xfrm>
      </xdr:grpSpPr>
      <xdr:sp macro="" textlink="">
        <xdr:nvSpPr>
          <xdr:cNvPr id="62" name="Rectángulo 61">
            <a:extLst>
              <a:ext uri="{FF2B5EF4-FFF2-40B4-BE49-F238E27FC236}">
                <a16:creationId xmlns:a16="http://schemas.microsoft.com/office/drawing/2014/main" id="{E641B60D-6EC8-00D6-86C8-7FE7144664F0}"/>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CE8F2BAD-EA9B-9603-D744-8B99166FDF3D}"/>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7CEEC31A-58A5-4EB3-B244-9B1088433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7F1DD039-6A87-43AA-854B-442DEE2DDD8F}"/>
            </a:ext>
          </a:extLst>
        </xdr:cNvPr>
        <xdr:cNvSpPr/>
      </xdr:nvSpPr>
      <xdr:spPr>
        <a:xfrm>
          <a:off x="3941650" y="51025"/>
          <a:ext cx="699543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D948A497-A671-49D3-B201-17D076E19C10}"/>
            </a:ext>
          </a:extLst>
        </xdr:cNvPr>
        <xdr:cNvGrpSpPr/>
      </xdr:nvGrpSpPr>
      <xdr:grpSpPr>
        <a:xfrm>
          <a:off x="6536531" y="3143251"/>
          <a:ext cx="2231231" cy="578669"/>
          <a:chOff x="5162050" y="2385041"/>
          <a:chExt cx="2585014" cy="561026"/>
        </a:xfrm>
      </xdr:grpSpPr>
      <xdr:sp macro="" textlink="">
        <xdr:nvSpPr>
          <xdr:cNvPr id="67" name="Rectángulo 66">
            <a:extLst>
              <a:ext uri="{FF2B5EF4-FFF2-40B4-BE49-F238E27FC236}">
                <a16:creationId xmlns:a16="http://schemas.microsoft.com/office/drawing/2014/main" id="{1F40399D-E3E5-2B09-5773-B3C101A63D3F}"/>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0D528601-BC9D-FFAC-8804-52F7F89430B2}"/>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F7F83F30-1E87-4A3E-9B57-7BEF9CAC0FD0}"/>
            </a:ext>
          </a:extLst>
        </xdr:cNvPr>
        <xdr:cNvSpPr/>
      </xdr:nvSpPr>
      <xdr:spPr>
        <a:xfrm>
          <a:off x="4277065" y="2431732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C8C8A8D6-614E-40F3-AB76-5A705B9308C7}"/>
            </a:ext>
          </a:extLst>
        </xdr:cNvPr>
        <xdr:cNvGrpSpPr/>
      </xdr:nvGrpSpPr>
      <xdr:grpSpPr>
        <a:xfrm>
          <a:off x="11905" y="37883306"/>
          <a:ext cx="11158537" cy="323850"/>
          <a:chOff x="134471" y="2110372"/>
          <a:chExt cx="10006542" cy="244668"/>
        </a:xfrm>
      </xdr:grpSpPr>
      <xdr:sp macro="" textlink="">
        <xdr:nvSpPr>
          <xdr:cNvPr id="71" name="Rectángulo 70">
            <a:extLst>
              <a:ext uri="{FF2B5EF4-FFF2-40B4-BE49-F238E27FC236}">
                <a16:creationId xmlns:a16="http://schemas.microsoft.com/office/drawing/2014/main" id="{6C256656-DB2E-1994-FCAA-B32DAC157375}"/>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44DF3DC9-C127-47AF-7F42-EBAF37DBCD0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7A305256-4D29-4931-B68E-21062E02456B}"/>
            </a:ext>
          </a:extLst>
        </xdr:cNvPr>
        <xdr:cNvSpPr/>
      </xdr:nvSpPr>
      <xdr:spPr>
        <a:xfrm>
          <a:off x="1076326" y="38376226"/>
          <a:ext cx="310514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19848E56-B4C4-45CA-8CEB-4C209FB5FD80}"/>
            </a:ext>
          </a:extLst>
        </xdr:cNvPr>
        <xdr:cNvSpPr/>
      </xdr:nvSpPr>
      <xdr:spPr>
        <a:xfrm>
          <a:off x="118382" y="38385750"/>
          <a:ext cx="110796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481655</xdr:colOff>
      <xdr:row>203</xdr:row>
      <xdr:rowOff>138545</xdr:rowOff>
    </xdr:from>
    <xdr:to>
      <xdr:col>14</xdr:col>
      <xdr:colOff>458231</xdr:colOff>
      <xdr:row>208</xdr:row>
      <xdr:rowOff>101065</xdr:rowOff>
    </xdr:to>
    <xdr:sp macro="" textlink="">
      <xdr:nvSpPr>
        <xdr:cNvPr id="75" name="CuadroTexto 74">
          <a:extLst>
            <a:ext uri="{FF2B5EF4-FFF2-40B4-BE49-F238E27FC236}">
              <a16:creationId xmlns:a16="http://schemas.microsoft.com/office/drawing/2014/main" id="{DF8FE7B7-F750-4387-BBA0-63EA5B0A0956}"/>
            </a:ext>
          </a:extLst>
        </xdr:cNvPr>
        <xdr:cNvSpPr txBox="1"/>
      </xdr:nvSpPr>
      <xdr:spPr>
        <a:xfrm>
          <a:off x="6244280" y="41400845"/>
          <a:ext cx="4520001" cy="686420"/>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8,3 puntos porcentuales en el periodo de </a:t>
          </a:r>
          <a:r>
            <a:rPr lang="es-PE" sz="1100" b="0" i="1"/>
            <a:t>enero a octubre del 2024 frente a lo registrado en el mismo periodo del año anterior.</a:t>
          </a:r>
        </a:p>
      </xdr:txBody>
    </xdr:sp>
    <xdr:clientData/>
  </xdr:twoCellAnchor>
  <xdr:twoCellAnchor>
    <xdr:from>
      <xdr:col>6</xdr:col>
      <xdr:colOff>210700</xdr:colOff>
      <xdr:row>204</xdr:row>
      <xdr:rowOff>193963</xdr:rowOff>
    </xdr:from>
    <xdr:to>
      <xdr:col>8</xdr:col>
      <xdr:colOff>60613</xdr:colOff>
      <xdr:row>208</xdr:row>
      <xdr:rowOff>103787</xdr:rowOff>
    </xdr:to>
    <xdr:sp macro="" textlink="">
      <xdr:nvSpPr>
        <xdr:cNvPr id="76" name="Flecha a la derecha con bandas 9">
          <a:extLst>
            <a:ext uri="{FF2B5EF4-FFF2-40B4-BE49-F238E27FC236}">
              <a16:creationId xmlns:a16="http://schemas.microsoft.com/office/drawing/2014/main" id="{16514068-C8AA-4CDB-9D91-848F9CAEA6C7}"/>
            </a:ext>
          </a:extLst>
        </xdr:cNvPr>
        <xdr:cNvSpPr/>
      </xdr:nvSpPr>
      <xdr:spPr bwMode="auto">
        <a:xfrm>
          <a:off x="4411225" y="41684863"/>
          <a:ext cx="1412013" cy="405124"/>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76E3B09E-D0D8-4F7E-91A5-B41FC0748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C48504A0-2711-459A-8650-041E59DF7DD5}"/>
            </a:ext>
          </a:extLst>
        </xdr:cNvPr>
        <xdr:cNvGrpSpPr/>
      </xdr:nvGrpSpPr>
      <xdr:grpSpPr>
        <a:xfrm>
          <a:off x="4333670" y="30140013"/>
          <a:ext cx="6552612" cy="2609135"/>
          <a:chOff x="10390185" y="6369844"/>
          <a:chExt cx="4798220" cy="3948906"/>
        </a:xfrm>
      </xdr:grpSpPr>
      <xdr:graphicFrame macro="">
        <xdr:nvGraphicFramePr>
          <xdr:cNvPr id="79" name="Chart 5">
            <a:extLst>
              <a:ext uri="{FF2B5EF4-FFF2-40B4-BE49-F238E27FC236}">
                <a16:creationId xmlns:a16="http://schemas.microsoft.com/office/drawing/2014/main" id="{E2124FCE-5859-43DB-2D63-E3A6883115DA}"/>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D9BEE3D1-FE7B-FF65-2ED2-0C8C3332F36C}"/>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03032F02-A319-4112-A252-F713F4C7D377}"/>
            </a:ext>
          </a:extLst>
        </xdr:cNvPr>
        <xdr:cNvSpPr txBox="1"/>
      </xdr:nvSpPr>
      <xdr:spPr>
        <a:xfrm>
          <a:off x="76200" y="1952624"/>
          <a:ext cx="11039474" cy="58942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2D57BE06-D8F6-457C-AA3C-5897F240375D}"/>
            </a:ext>
          </a:extLst>
        </xdr:cNvPr>
        <xdr:cNvGrpSpPr/>
      </xdr:nvGrpSpPr>
      <xdr:grpSpPr>
        <a:xfrm>
          <a:off x="0" y="42535428"/>
          <a:ext cx="11158537" cy="319548"/>
          <a:chOff x="134471" y="2110372"/>
          <a:chExt cx="10006542" cy="244668"/>
        </a:xfrm>
      </xdr:grpSpPr>
      <xdr:sp macro="" textlink="">
        <xdr:nvSpPr>
          <xdr:cNvPr id="83" name="Rectángulo 82">
            <a:extLst>
              <a:ext uri="{FF2B5EF4-FFF2-40B4-BE49-F238E27FC236}">
                <a16:creationId xmlns:a16="http://schemas.microsoft.com/office/drawing/2014/main" id="{830ADEE8-B0F4-7ACF-7857-9F6FF052D3E9}"/>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653FDD03-D8C3-5949-2445-4C8CE00A92C5}"/>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0447E7AE-F1DD-454C-A591-25155CFD8161}"/>
            </a:ext>
          </a:extLst>
        </xdr:cNvPr>
        <xdr:cNvSpPr/>
      </xdr:nvSpPr>
      <xdr:spPr>
        <a:xfrm>
          <a:off x="1030572" y="42979670"/>
          <a:ext cx="47320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41C9307A-2A39-4ACF-A2F1-0074BB66DAA4}"/>
            </a:ext>
          </a:extLst>
        </xdr:cNvPr>
        <xdr:cNvSpPr/>
      </xdr:nvSpPr>
      <xdr:spPr>
        <a:xfrm>
          <a:off x="104775" y="42979668"/>
          <a:ext cx="103459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A2089BFF-7FD6-405B-83B6-85579941B21B}"/>
            </a:ext>
          </a:extLst>
        </xdr:cNvPr>
        <xdr:cNvSpPr/>
      </xdr:nvSpPr>
      <xdr:spPr>
        <a:xfrm>
          <a:off x="5797262" y="2451908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325581</xdr:colOff>
      <xdr:row>15</xdr:row>
      <xdr:rowOff>166255</xdr:rowOff>
    </xdr:from>
    <xdr:to>
      <xdr:col>5</xdr:col>
      <xdr:colOff>595744</xdr:colOff>
      <xdr:row>40</xdr:row>
      <xdr:rowOff>43245</xdr:rowOff>
    </xdr:to>
    <xdr:pic>
      <xdr:nvPicPr>
        <xdr:cNvPr id="88" name="Imagen 87">
          <a:extLst>
            <a:ext uri="{FF2B5EF4-FFF2-40B4-BE49-F238E27FC236}">
              <a16:creationId xmlns:a16="http://schemas.microsoft.com/office/drawing/2014/main" id="{8B2DBEC3-0BF6-4A6D-83D8-BC35A960342E}"/>
            </a:ext>
          </a:extLst>
        </xdr:cNvPr>
        <xdr:cNvPicPr>
          <a:picLocks noChangeAspect="1"/>
        </xdr:cNvPicPr>
      </xdr:nvPicPr>
      <xdr:blipFill>
        <a:blip xmlns:r="http://schemas.openxmlformats.org/officeDocument/2006/relationships" r:embed="rId11"/>
        <a:stretch>
          <a:fillRect/>
        </a:stretch>
      </xdr:blipFill>
      <xdr:spPr>
        <a:xfrm>
          <a:off x="430356" y="3585730"/>
          <a:ext cx="3584863" cy="5077640"/>
        </a:xfrm>
        <a:prstGeom prst="rect">
          <a:avLst/>
        </a:prstGeom>
      </xdr:spPr>
    </xdr:pic>
    <xdr:clientData/>
  </xdr:twoCellAnchor>
  <xdr:twoCellAnchor editAs="oneCell">
    <xdr:from>
      <xdr:col>0</xdr:col>
      <xdr:colOff>83126</xdr:colOff>
      <xdr:row>33</xdr:row>
      <xdr:rowOff>311728</xdr:rowOff>
    </xdr:from>
    <xdr:to>
      <xdr:col>2</xdr:col>
      <xdr:colOff>680900</xdr:colOff>
      <xdr:row>38</xdr:row>
      <xdr:rowOff>62346</xdr:rowOff>
    </xdr:to>
    <xdr:pic>
      <xdr:nvPicPr>
        <xdr:cNvPr id="89" name="Imagen 88">
          <a:extLst>
            <a:ext uri="{FF2B5EF4-FFF2-40B4-BE49-F238E27FC236}">
              <a16:creationId xmlns:a16="http://schemas.microsoft.com/office/drawing/2014/main" id="{EDA4F098-EBCA-4501-8E89-DEA2A143D860}"/>
            </a:ext>
          </a:extLst>
        </xdr:cNvPr>
        <xdr:cNvPicPr>
          <a:picLocks noChangeAspect="1"/>
        </xdr:cNvPicPr>
      </xdr:nvPicPr>
      <xdr:blipFill>
        <a:blip xmlns:r="http://schemas.openxmlformats.org/officeDocument/2006/relationships" r:embed="rId12"/>
        <a:stretch>
          <a:fillRect/>
        </a:stretch>
      </xdr:blipFill>
      <xdr:spPr>
        <a:xfrm>
          <a:off x="83126" y="7264978"/>
          <a:ext cx="1597899" cy="10555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8EF5-CFF3-43C0-9DFF-58C9FB580834}">
  <sheetPr>
    <tabColor theme="1" tint="0.14999847407452621"/>
    <pageSetUpPr fitToPage="1"/>
  </sheetPr>
  <dimension ref="A1:Y248"/>
  <sheetViews>
    <sheetView showGridLines="0" tabSelected="1" view="pageBreakPreview" zoomScaleNormal="90" zoomScaleSheetLayoutView="100" workbookViewId="0">
      <selection activeCell="N117" sqref="N117"/>
    </sheetView>
  </sheetViews>
  <sheetFormatPr baseColWidth="10" defaultRowHeight="15" x14ac:dyDescent="0.25"/>
  <cols>
    <col min="1" max="1" width="1.5703125" customWidth="1"/>
    <col min="2" max="2" width="13.42578125" customWidth="1"/>
    <col min="3" max="3" width="12.85546875" customWidth="1"/>
    <col min="4" max="4" width="11.7109375" customWidth="1"/>
    <col min="5" max="6" width="11.7109375" style="1" customWidth="1"/>
    <col min="7" max="10" width="11.7109375" customWidth="1"/>
    <col min="11" max="11" width="9.5703125" customWidth="1"/>
    <col min="12" max="15" width="11.7109375" customWidth="1"/>
    <col min="16" max="16" width="1.285156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23"/>
      <c r="C5" s="223"/>
      <c r="D5" s="223"/>
      <c r="E5" s="223"/>
      <c r="F5" s="223"/>
      <c r="G5" s="223"/>
      <c r="H5" s="223"/>
      <c r="I5" s="223"/>
      <c r="J5" s="223"/>
      <c r="K5" s="223"/>
      <c r="L5" s="223"/>
      <c r="M5" s="223"/>
      <c r="N5" s="223"/>
      <c r="O5" s="223"/>
    </row>
    <row r="6" spans="2:17" ht="29.25" customHeight="1" x14ac:dyDescent="0.25">
      <c r="B6" s="223"/>
      <c r="C6" s="223"/>
      <c r="D6" s="223"/>
      <c r="E6" s="223"/>
      <c r="F6" s="223"/>
      <c r="G6" s="223"/>
      <c r="H6" s="223"/>
      <c r="I6" s="223"/>
      <c r="J6" s="223"/>
      <c r="K6" s="223"/>
      <c r="L6" s="223"/>
      <c r="M6" s="223"/>
      <c r="N6" s="223"/>
      <c r="O6" s="223"/>
    </row>
    <row r="7" spans="2:17" ht="25.5" customHeight="1" x14ac:dyDescent="0.25">
      <c r="B7" s="2"/>
      <c r="C7" s="2"/>
      <c r="D7" s="2"/>
      <c r="E7" s="2"/>
      <c r="F7" s="2"/>
      <c r="G7" s="2"/>
      <c r="H7" s="2"/>
      <c r="I7" s="2"/>
      <c r="J7" s="2"/>
      <c r="K7" s="2"/>
      <c r="L7" s="2"/>
      <c r="M7" s="2"/>
      <c r="N7" s="2"/>
      <c r="O7" s="2"/>
    </row>
    <row r="8" spans="2:17" s="3" customFormat="1" ht="19.5" customHeight="1" x14ac:dyDescent="0.25">
      <c r="B8" s="224"/>
      <c r="C8" s="224"/>
      <c r="D8" s="224"/>
      <c r="E8" s="224"/>
      <c r="F8" s="224"/>
      <c r="G8" s="224"/>
      <c r="H8" s="224"/>
      <c r="I8" s="224"/>
      <c r="J8" s="224"/>
      <c r="K8" s="224"/>
      <c r="L8" s="224"/>
      <c r="M8" s="224"/>
      <c r="N8" s="224"/>
      <c r="O8" s="224"/>
    </row>
    <row r="10" spans="2:17" ht="15" customHeight="1" x14ac:dyDescent="0.25">
      <c r="B10" s="225"/>
      <c r="C10" s="225"/>
      <c r="D10" s="225"/>
      <c r="E10" s="225"/>
      <c r="F10" s="225"/>
      <c r="G10" s="225"/>
      <c r="H10" s="225"/>
      <c r="I10" s="225"/>
      <c r="J10" s="225"/>
      <c r="K10" s="225"/>
      <c r="L10" s="225"/>
      <c r="M10" s="225"/>
      <c r="N10" s="225"/>
      <c r="O10" s="225"/>
    </row>
    <row r="11" spans="2:17" ht="27" customHeight="1" x14ac:dyDescent="0.25">
      <c r="B11" s="225"/>
      <c r="C11" s="225"/>
      <c r="D11" s="225"/>
      <c r="E11" s="225"/>
      <c r="F11" s="225"/>
      <c r="G11" s="225"/>
      <c r="H11" s="225"/>
      <c r="I11" s="225"/>
      <c r="J11" s="225"/>
      <c r="K11" s="225"/>
      <c r="L11" s="225"/>
      <c r="M11" s="225"/>
      <c r="N11" s="225"/>
      <c r="O11" s="225"/>
    </row>
    <row r="12" spans="2:17" ht="9" customHeight="1" x14ac:dyDescent="0.25"/>
    <row r="13" spans="2:17" s="7" customFormat="1" ht="25.5" customHeight="1" x14ac:dyDescent="0.25">
      <c r="B13" s="4"/>
      <c r="C13" s="5"/>
      <c r="D13" s="5"/>
      <c r="E13" s="6"/>
      <c r="F13" s="6"/>
      <c r="G13" s="5"/>
      <c r="H13" s="5"/>
      <c r="I13" s="5"/>
      <c r="J13" s="5"/>
      <c r="K13" s="5"/>
      <c r="L13" s="5"/>
      <c r="M13" s="5"/>
      <c r="N13" s="5"/>
      <c r="O13" s="5"/>
    </row>
    <row r="14" spans="2:17" ht="6" customHeight="1" x14ac:dyDescent="0.25"/>
    <row r="15" spans="2:17" ht="21.75" customHeight="1" x14ac:dyDescent="0.25">
      <c r="B15" s="226" t="s">
        <v>0</v>
      </c>
      <c r="C15" s="226"/>
      <c r="D15" s="226"/>
      <c r="E15" s="226"/>
      <c r="F15" s="226"/>
      <c r="G15" s="226"/>
      <c r="H15" s="226"/>
      <c r="I15" s="226"/>
      <c r="J15" s="8"/>
      <c r="K15" s="8"/>
      <c r="L15" s="8"/>
      <c r="M15" s="8"/>
      <c r="N15" s="8"/>
      <c r="P15" s="9"/>
      <c r="Q15" s="9"/>
    </row>
    <row r="16" spans="2:17" ht="15.75" customHeight="1" x14ac:dyDescent="0.25">
      <c r="B16" s="226"/>
      <c r="C16" s="226"/>
      <c r="D16" s="226"/>
      <c r="E16" s="226"/>
      <c r="F16" s="226"/>
      <c r="G16" s="226"/>
      <c r="H16" s="226"/>
      <c r="I16" s="226"/>
      <c r="J16" s="8"/>
      <c r="K16" s="8"/>
      <c r="L16" s="8"/>
      <c r="M16" s="8"/>
      <c r="N16" s="8"/>
      <c r="O16" s="10"/>
      <c r="P16" s="9"/>
      <c r="Q16" s="9"/>
    </row>
    <row r="17" spans="2:21" ht="12" customHeight="1" x14ac:dyDescent="0.25">
      <c r="B17" s="11"/>
      <c r="C17" s="10"/>
      <c r="D17" s="10"/>
      <c r="E17" s="12"/>
      <c r="F17" s="12"/>
      <c r="G17" s="12"/>
      <c r="H17" s="12"/>
      <c r="I17" s="12"/>
      <c r="J17" s="13"/>
      <c r="K17" s="13"/>
      <c r="L17" s="13"/>
      <c r="M17" s="13"/>
      <c r="N17" s="13"/>
      <c r="O17" s="14"/>
      <c r="P17" s="9"/>
      <c r="Q17" s="9"/>
    </row>
    <row r="18" spans="2:21" ht="22.15" customHeight="1" x14ac:dyDescent="0.25">
      <c r="B18" s="11"/>
      <c r="C18" s="10"/>
      <c r="D18" s="10"/>
      <c r="E18" s="12"/>
      <c r="F18" s="12"/>
      <c r="G18" s="12"/>
      <c r="H18" s="12"/>
      <c r="I18" s="12"/>
      <c r="J18" s="227" t="s">
        <v>1</v>
      </c>
      <c r="K18" s="227"/>
      <c r="L18" s="15" t="s">
        <v>2</v>
      </c>
      <c r="P18" s="9"/>
      <c r="Q18" s="9"/>
    </row>
    <row r="19" spans="2:21" ht="17.25" customHeight="1" x14ac:dyDescent="0.25">
      <c r="B19" s="11"/>
      <c r="C19" s="10"/>
      <c r="D19" s="10"/>
      <c r="E19" s="12"/>
      <c r="F19" s="12"/>
      <c r="G19" s="12"/>
      <c r="H19" s="12"/>
      <c r="I19" s="12"/>
      <c r="J19" s="221" t="s">
        <v>3</v>
      </c>
      <c r="K19" s="221"/>
      <c r="L19" s="16">
        <v>18</v>
      </c>
      <c r="P19" s="9"/>
      <c r="Q19" s="9"/>
    </row>
    <row r="20" spans="2:21" ht="17.25" customHeight="1" x14ac:dyDescent="0.25">
      <c r="C20" s="10"/>
      <c r="D20" s="10"/>
      <c r="E20" s="12"/>
      <c r="F20" s="12"/>
      <c r="G20" s="12"/>
      <c r="H20" s="12"/>
      <c r="I20" s="12"/>
      <c r="J20" s="221" t="s">
        <v>4</v>
      </c>
      <c r="K20" s="221"/>
      <c r="L20" s="17">
        <v>15</v>
      </c>
      <c r="P20" s="18"/>
      <c r="Q20" s="18"/>
      <c r="R20" s="18"/>
      <c r="S20" s="18"/>
      <c r="T20" s="18"/>
      <c r="U20" s="18"/>
    </row>
    <row r="21" spans="2:21" ht="17.25" customHeight="1" x14ac:dyDescent="0.25">
      <c r="B21" s="10"/>
      <c r="C21" s="10"/>
      <c r="D21" s="10"/>
      <c r="E21" s="12"/>
      <c r="F21" s="12"/>
      <c r="G21" s="12"/>
      <c r="H21" s="12"/>
      <c r="I21" s="12"/>
      <c r="J21" s="221" t="s">
        <v>5</v>
      </c>
      <c r="K21" s="221"/>
      <c r="L21" s="17">
        <v>10</v>
      </c>
      <c r="P21" s="14"/>
      <c r="Q21" s="14"/>
    </row>
    <row r="22" spans="2:21" ht="17.25" customHeight="1" x14ac:dyDescent="0.25">
      <c r="B22" s="10"/>
      <c r="C22" s="10"/>
      <c r="D22" s="10"/>
      <c r="E22" s="12"/>
      <c r="F22" s="12"/>
      <c r="G22" s="12"/>
      <c r="H22" s="12"/>
      <c r="I22" s="12"/>
      <c r="J22" s="221" t="s">
        <v>6</v>
      </c>
      <c r="K22" s="221"/>
      <c r="L22" s="17">
        <v>23</v>
      </c>
      <c r="P22" s="14"/>
      <c r="Q22" s="14"/>
    </row>
    <row r="23" spans="2:21" ht="17.25" customHeight="1" x14ac:dyDescent="0.25">
      <c r="B23" s="10"/>
      <c r="C23" s="10"/>
      <c r="D23" s="10"/>
      <c r="E23" s="12"/>
      <c r="F23" s="12"/>
      <c r="G23" s="12"/>
      <c r="H23" s="12"/>
      <c r="I23" s="12"/>
      <c r="J23" s="221" t="s">
        <v>7</v>
      </c>
      <c r="K23" s="221"/>
      <c r="L23" s="17">
        <v>14</v>
      </c>
      <c r="P23" s="14"/>
      <c r="Q23" s="14"/>
    </row>
    <row r="24" spans="2:21" ht="17.25" customHeight="1" x14ac:dyDescent="0.25">
      <c r="B24" s="10"/>
      <c r="C24" s="10"/>
      <c r="D24" s="10"/>
      <c r="E24" s="12"/>
      <c r="F24" s="12"/>
      <c r="G24" s="12"/>
      <c r="H24" s="12"/>
      <c r="I24" s="12"/>
      <c r="J24" s="221" t="s">
        <v>8</v>
      </c>
      <c r="K24" s="221"/>
      <c r="L24" s="17">
        <v>13</v>
      </c>
      <c r="P24" s="14"/>
      <c r="Q24" s="14"/>
    </row>
    <row r="25" spans="2:21" ht="17.25" customHeight="1" x14ac:dyDescent="0.25">
      <c r="B25" s="10"/>
      <c r="C25" s="10"/>
      <c r="D25" s="10"/>
      <c r="E25" s="12"/>
      <c r="F25" s="12"/>
      <c r="G25" s="12"/>
      <c r="H25" s="12"/>
      <c r="I25" s="12"/>
      <c r="J25" s="221" t="s">
        <v>9</v>
      </c>
      <c r="K25" s="221"/>
      <c r="L25" s="17">
        <v>11</v>
      </c>
      <c r="P25" s="14"/>
      <c r="Q25" s="14"/>
    </row>
    <row r="26" spans="2:21" ht="17.25" customHeight="1" x14ac:dyDescent="0.25">
      <c r="B26" s="10"/>
      <c r="C26" s="10"/>
      <c r="D26" s="10"/>
      <c r="E26" s="12"/>
      <c r="F26" s="12"/>
      <c r="G26" s="12"/>
      <c r="H26" s="12"/>
      <c r="I26" s="12"/>
      <c r="J26" s="221" t="s">
        <v>10</v>
      </c>
      <c r="K26" s="221"/>
      <c r="L26" s="17">
        <v>14</v>
      </c>
      <c r="P26" s="14"/>
      <c r="Q26" s="14"/>
    </row>
    <row r="27" spans="2:21" ht="17.25" customHeight="1" x14ac:dyDescent="0.25">
      <c r="B27" s="10"/>
      <c r="C27" s="10"/>
      <c r="D27" s="10"/>
      <c r="E27" s="12"/>
      <c r="F27" s="12"/>
      <c r="G27" s="12"/>
      <c r="H27" s="12"/>
      <c r="I27" s="12"/>
      <c r="J27" s="221" t="s">
        <v>11</v>
      </c>
      <c r="K27" s="221"/>
      <c r="L27" s="17">
        <v>5</v>
      </c>
      <c r="P27" s="14"/>
      <c r="Q27" s="14"/>
    </row>
    <row r="28" spans="2:21" ht="17.25" customHeight="1" thickBot="1" x14ac:dyDescent="0.3">
      <c r="B28" s="10"/>
      <c r="C28" s="10"/>
      <c r="D28" s="10"/>
      <c r="E28" s="12"/>
      <c r="F28" s="12"/>
      <c r="G28" s="12"/>
      <c r="H28" s="12"/>
      <c r="I28" s="12"/>
      <c r="J28" s="221" t="s">
        <v>12</v>
      </c>
      <c r="K28" s="221"/>
      <c r="L28" s="17">
        <v>9</v>
      </c>
      <c r="P28" s="14"/>
      <c r="Q28" s="14"/>
    </row>
    <row r="29" spans="2:21" ht="17.25" hidden="1" customHeight="1" x14ac:dyDescent="0.25">
      <c r="B29" s="10"/>
      <c r="C29" s="10"/>
      <c r="D29" s="10"/>
      <c r="E29" s="12"/>
      <c r="F29" s="12"/>
      <c r="G29" s="12"/>
      <c r="H29" s="12"/>
      <c r="I29" s="12"/>
      <c r="J29" s="221" t="s">
        <v>13</v>
      </c>
      <c r="K29" s="221"/>
      <c r="L29" s="17"/>
      <c r="P29" s="14"/>
      <c r="Q29" s="14"/>
    </row>
    <row r="30" spans="2:21" ht="17.25" hidden="1" customHeight="1" thickBot="1" x14ac:dyDescent="0.3">
      <c r="B30" s="10"/>
      <c r="C30" s="10"/>
      <c r="D30" s="10"/>
      <c r="E30" s="12"/>
      <c r="F30" s="12"/>
      <c r="G30" s="12"/>
      <c r="H30" s="12"/>
      <c r="I30" s="12"/>
      <c r="J30" s="221" t="s">
        <v>14</v>
      </c>
      <c r="K30" s="221"/>
      <c r="L30" s="17"/>
      <c r="P30" s="14"/>
      <c r="Q30" s="14"/>
    </row>
    <row r="31" spans="2:21" ht="15" customHeight="1" x14ac:dyDescent="0.25">
      <c r="B31" s="10"/>
      <c r="C31" s="10"/>
      <c r="D31" s="10"/>
      <c r="E31" s="12"/>
      <c r="F31" s="12"/>
      <c r="G31" s="12"/>
      <c r="H31" s="12"/>
      <c r="I31" s="12"/>
      <c r="J31" s="222" t="s">
        <v>2</v>
      </c>
      <c r="K31" s="222"/>
      <c r="L31" s="20">
        <f>SUM(L19:L30)</f>
        <v>132</v>
      </c>
      <c r="P31" s="14"/>
      <c r="Q31" s="14"/>
    </row>
    <row r="32" spans="2:21" ht="15.75" customHeight="1" x14ac:dyDescent="0.25">
      <c r="B32" s="10"/>
      <c r="C32" s="10"/>
      <c r="D32" s="10"/>
      <c r="E32" s="12"/>
      <c r="F32" s="12"/>
      <c r="G32" s="12"/>
      <c r="H32" s="12"/>
      <c r="I32" s="12"/>
      <c r="P32" s="14"/>
      <c r="Q32" s="14"/>
    </row>
    <row r="33" spans="2:19" ht="25.5" customHeight="1" x14ac:dyDescent="0.25">
      <c r="B33" s="10"/>
      <c r="C33" s="10"/>
      <c r="D33" s="10"/>
      <c r="E33" s="12"/>
      <c r="F33" s="12"/>
      <c r="G33" s="12"/>
      <c r="H33" s="12"/>
      <c r="I33" s="12"/>
      <c r="P33" s="14"/>
      <c r="Q33" s="14"/>
    </row>
    <row r="34" spans="2:19" ht="25.5" customHeight="1" x14ac:dyDescent="0.25">
      <c r="B34" s="10"/>
      <c r="C34" s="10"/>
      <c r="D34" s="10"/>
      <c r="E34" s="12"/>
      <c r="F34" s="12"/>
      <c r="G34" s="12"/>
      <c r="H34" s="12"/>
      <c r="I34" s="12"/>
      <c r="P34" s="14"/>
      <c r="Q34" s="14"/>
    </row>
    <row r="35" spans="2:19" ht="15.75" customHeight="1" x14ac:dyDescent="0.25">
      <c r="B35" s="10"/>
      <c r="C35" s="10"/>
      <c r="D35" s="10"/>
      <c r="E35" s="12"/>
      <c r="F35" s="12"/>
      <c r="G35" s="12"/>
      <c r="H35" s="12"/>
      <c r="I35" s="12"/>
      <c r="P35" s="14"/>
      <c r="Q35" s="14"/>
    </row>
    <row r="36" spans="2:19" ht="15.75" customHeight="1" x14ac:dyDescent="0.25">
      <c r="B36" s="10"/>
      <c r="C36" s="10"/>
      <c r="D36" s="10"/>
      <c r="E36" s="12"/>
      <c r="F36" s="12"/>
      <c r="G36" s="12"/>
      <c r="H36" s="12"/>
      <c r="I36" s="12"/>
      <c r="P36" s="14"/>
      <c r="Q36" s="14"/>
    </row>
    <row r="37" spans="2:19" ht="15.75" customHeight="1" x14ac:dyDescent="0.25">
      <c r="B37" s="10"/>
      <c r="C37" s="10"/>
      <c r="D37" s="10"/>
      <c r="E37" s="12"/>
      <c r="F37" s="12"/>
      <c r="G37" s="12"/>
      <c r="H37" s="12"/>
      <c r="I37" s="12"/>
      <c r="P37" s="14"/>
      <c r="Q37" s="14"/>
    </row>
    <row r="38" spans="2:19" ht="30" customHeight="1" x14ac:dyDescent="0.25">
      <c r="B38" s="10"/>
      <c r="C38" s="10"/>
      <c r="D38" s="10"/>
      <c r="E38" s="12"/>
      <c r="F38" s="12"/>
      <c r="G38" s="12"/>
      <c r="H38" s="12"/>
      <c r="I38" s="12"/>
      <c r="J38" s="183" t="s">
        <v>15</v>
      </c>
      <c r="K38" s="183"/>
      <c r="L38" s="21" t="s">
        <v>2</v>
      </c>
      <c r="M38" s="22" t="s">
        <v>16</v>
      </c>
      <c r="P38" s="14"/>
      <c r="Q38" s="14"/>
      <c r="S38" s="23"/>
    </row>
    <row r="39" spans="2:19" ht="14.25" customHeight="1" x14ac:dyDescent="0.25">
      <c r="E39" s="12"/>
      <c r="F39" s="12"/>
      <c r="G39" s="12"/>
      <c r="H39" s="12"/>
      <c r="I39" s="12"/>
      <c r="J39" s="220">
        <v>2009</v>
      </c>
      <c r="K39" s="220"/>
      <c r="L39" s="24">
        <v>139</v>
      </c>
      <c r="M39" s="25" t="s">
        <v>17</v>
      </c>
      <c r="P39" s="14"/>
      <c r="Q39" s="14"/>
      <c r="S39" s="23"/>
    </row>
    <row r="40" spans="2:19" ht="14.25" customHeight="1" x14ac:dyDescent="0.25">
      <c r="E40" s="12"/>
      <c r="F40" s="12"/>
      <c r="G40" s="12"/>
      <c r="H40" s="12"/>
      <c r="I40" s="12"/>
      <c r="J40" s="215">
        <v>2010</v>
      </c>
      <c r="K40" s="215"/>
      <c r="L40" s="24">
        <v>121</v>
      </c>
      <c r="M40" s="25">
        <f>(L40/L39)-1</f>
        <v>-0.12949640287769781</v>
      </c>
      <c r="P40" s="14"/>
      <c r="Q40" s="14"/>
      <c r="S40" s="23"/>
    </row>
    <row r="41" spans="2:19" ht="14.25" customHeight="1" x14ac:dyDescent="0.25">
      <c r="E41" s="12"/>
      <c r="F41" s="12"/>
      <c r="G41" s="12"/>
      <c r="H41" s="12"/>
      <c r="I41" s="12"/>
      <c r="J41" s="215">
        <v>2011</v>
      </c>
      <c r="K41" s="215"/>
      <c r="L41" s="24">
        <v>93</v>
      </c>
      <c r="M41" s="25">
        <f t="shared" ref="M41:M53" si="0">(L41/L40)-1</f>
        <v>-0.23140495867768596</v>
      </c>
      <c r="P41" s="14"/>
      <c r="Q41" s="14"/>
      <c r="S41" s="23"/>
    </row>
    <row r="42" spans="2:19" ht="14.25" customHeight="1" x14ac:dyDescent="0.25">
      <c r="E42" s="12"/>
      <c r="F42" s="12"/>
      <c r="G42" s="12"/>
      <c r="H42" s="12"/>
      <c r="I42" s="12"/>
      <c r="J42" s="215">
        <v>2012</v>
      </c>
      <c r="K42" s="215"/>
      <c r="L42" s="24">
        <v>83</v>
      </c>
      <c r="M42" s="25">
        <f t="shared" si="0"/>
        <v>-0.10752688172043012</v>
      </c>
      <c r="S42" s="23"/>
    </row>
    <row r="43" spans="2:19" ht="14.25" customHeight="1" x14ac:dyDescent="0.25">
      <c r="E43" s="12"/>
      <c r="F43" s="12"/>
      <c r="G43" s="12"/>
      <c r="H43" s="12"/>
      <c r="I43" s="12"/>
      <c r="J43" s="215">
        <v>2013</v>
      </c>
      <c r="K43" s="215"/>
      <c r="L43" s="24">
        <v>131</v>
      </c>
      <c r="M43" s="25">
        <f t="shared" si="0"/>
        <v>0.57831325301204828</v>
      </c>
      <c r="P43" s="14"/>
      <c r="Q43" s="14"/>
      <c r="S43" s="23"/>
    </row>
    <row r="44" spans="2:19" ht="14.25" customHeight="1" x14ac:dyDescent="0.25">
      <c r="B44" s="26"/>
      <c r="E44" s="12"/>
      <c r="F44" s="12"/>
      <c r="G44" s="12"/>
      <c r="H44" s="12"/>
      <c r="I44" s="12"/>
      <c r="J44" s="215">
        <v>2014</v>
      </c>
      <c r="K44" s="215"/>
      <c r="L44" s="24">
        <v>96</v>
      </c>
      <c r="M44" s="25">
        <f t="shared" si="0"/>
        <v>-0.26717557251908397</v>
      </c>
      <c r="P44" s="14"/>
      <c r="Q44" s="14"/>
      <c r="S44" s="23"/>
    </row>
    <row r="45" spans="2:19" ht="14.25" customHeight="1" x14ac:dyDescent="0.25">
      <c r="E45" s="12"/>
      <c r="F45" s="12"/>
      <c r="G45" s="12"/>
      <c r="H45" s="12"/>
      <c r="I45" s="12"/>
      <c r="J45" s="215">
        <v>2015</v>
      </c>
      <c r="K45" s="215"/>
      <c r="L45" s="24">
        <v>95</v>
      </c>
      <c r="M45" s="25">
        <f t="shared" si="0"/>
        <v>-1.041666666666663E-2</v>
      </c>
      <c r="P45" s="14"/>
      <c r="Q45" s="14"/>
      <c r="S45" s="23"/>
    </row>
    <row r="46" spans="2:19" ht="14.25" customHeight="1" x14ac:dyDescent="0.25">
      <c r="E46" s="12"/>
      <c r="F46" s="12"/>
      <c r="G46" s="12"/>
      <c r="H46" s="12"/>
      <c r="I46" s="12"/>
      <c r="J46" s="215">
        <v>2016</v>
      </c>
      <c r="K46" s="215"/>
      <c r="L46" s="24">
        <v>124</v>
      </c>
      <c r="M46" s="25">
        <f t="shared" si="0"/>
        <v>0.3052631578947369</v>
      </c>
      <c r="P46" s="14"/>
      <c r="Q46" s="14"/>
      <c r="S46" s="23"/>
    </row>
    <row r="47" spans="2:19" ht="14.25" customHeight="1" x14ac:dyDescent="0.25">
      <c r="E47" s="12"/>
      <c r="F47" s="12"/>
      <c r="G47" s="12"/>
      <c r="H47" s="12"/>
      <c r="I47" s="12"/>
      <c r="J47" s="215">
        <v>2017</v>
      </c>
      <c r="K47" s="215"/>
      <c r="L47" s="24">
        <v>121</v>
      </c>
      <c r="M47" s="25">
        <f t="shared" si="0"/>
        <v>-2.4193548387096753E-2</v>
      </c>
      <c r="P47" s="14"/>
      <c r="Q47" s="14"/>
      <c r="S47" s="23"/>
    </row>
    <row r="48" spans="2:19" ht="14.25" customHeight="1" x14ac:dyDescent="0.25">
      <c r="E48" s="12"/>
      <c r="F48" s="12"/>
      <c r="G48" s="12"/>
      <c r="H48" s="12"/>
      <c r="I48" s="12"/>
      <c r="J48" s="215">
        <v>2018</v>
      </c>
      <c r="K48" s="215"/>
      <c r="L48" s="24">
        <v>149</v>
      </c>
      <c r="M48" s="25">
        <f t="shared" si="0"/>
        <v>0.23140495867768585</v>
      </c>
      <c r="P48" s="14"/>
      <c r="Q48" s="14"/>
      <c r="S48" s="23"/>
    </row>
    <row r="49" spans="2:19" ht="14.25" customHeight="1" x14ac:dyDescent="0.25">
      <c r="E49" s="12"/>
      <c r="F49" s="12"/>
      <c r="G49" s="12"/>
      <c r="H49" s="12"/>
      <c r="I49" s="12"/>
      <c r="J49" s="215">
        <v>2019</v>
      </c>
      <c r="K49" s="215"/>
      <c r="L49" s="24">
        <v>166</v>
      </c>
      <c r="M49" s="25">
        <f t="shared" si="0"/>
        <v>0.11409395973154357</v>
      </c>
      <c r="P49" s="14"/>
      <c r="Q49" s="14"/>
      <c r="S49" s="23"/>
    </row>
    <row r="50" spans="2:19" ht="14.25" customHeight="1" x14ac:dyDescent="0.25">
      <c r="B50" s="183" t="s">
        <v>18</v>
      </c>
      <c r="C50" s="183"/>
      <c r="D50" s="218" t="s">
        <v>2</v>
      </c>
      <c r="E50" s="219" t="s">
        <v>19</v>
      </c>
      <c r="F50" s="219" t="s">
        <v>20</v>
      </c>
      <c r="G50" s="12"/>
      <c r="H50" s="12"/>
      <c r="I50" s="12"/>
      <c r="J50" s="215">
        <v>2020</v>
      </c>
      <c r="K50" s="215"/>
      <c r="L50" s="24">
        <v>131</v>
      </c>
      <c r="M50" s="25">
        <f t="shared" si="0"/>
        <v>-0.21084337349397586</v>
      </c>
      <c r="P50" s="14"/>
      <c r="Q50" s="14"/>
      <c r="S50" s="23"/>
    </row>
    <row r="51" spans="2:19" ht="14.25" customHeight="1" x14ac:dyDescent="0.25">
      <c r="B51" s="183"/>
      <c r="C51" s="183"/>
      <c r="D51" s="218"/>
      <c r="E51" s="219"/>
      <c r="F51" s="219"/>
      <c r="G51" s="12"/>
      <c r="H51" s="12"/>
      <c r="I51" s="12"/>
      <c r="J51" s="215">
        <v>2021</v>
      </c>
      <c r="K51" s="215"/>
      <c r="L51" s="24">
        <v>136</v>
      </c>
      <c r="M51" s="25">
        <f t="shared" si="0"/>
        <v>3.8167938931297662E-2</v>
      </c>
      <c r="P51" s="14"/>
      <c r="Q51" s="14"/>
      <c r="S51" s="23"/>
    </row>
    <row r="52" spans="2:19" ht="14.25" customHeight="1" x14ac:dyDescent="0.25">
      <c r="B52" s="27" t="s">
        <v>21</v>
      </c>
      <c r="C52" s="27"/>
      <c r="D52" s="28">
        <f t="shared" ref="D52:D54" si="1">SUM(E52:F52)</f>
        <v>523</v>
      </c>
      <c r="E52" s="29">
        <v>492</v>
      </c>
      <c r="F52" s="29">
        <v>31</v>
      </c>
      <c r="G52" s="12"/>
      <c r="H52" s="12"/>
      <c r="I52" s="12"/>
      <c r="J52" s="215">
        <v>2022</v>
      </c>
      <c r="K52" s="215"/>
      <c r="L52" s="24">
        <v>130</v>
      </c>
      <c r="M52" s="25">
        <f t="shared" si="0"/>
        <v>-4.4117647058823484E-2</v>
      </c>
      <c r="P52" s="14"/>
      <c r="Q52" s="14"/>
      <c r="S52" s="23"/>
    </row>
    <row r="53" spans="2:19" ht="14.25" customHeight="1" x14ac:dyDescent="0.25">
      <c r="B53" s="27" t="s">
        <v>22</v>
      </c>
      <c r="C53" s="27"/>
      <c r="D53" s="28">
        <f t="shared" si="1"/>
        <v>153</v>
      </c>
      <c r="E53" s="29">
        <v>147</v>
      </c>
      <c r="F53" s="29">
        <v>6</v>
      </c>
      <c r="G53" s="12"/>
      <c r="H53" s="12"/>
      <c r="I53" s="12"/>
      <c r="J53" s="215">
        <v>2023</v>
      </c>
      <c r="K53" s="215"/>
      <c r="L53" s="24">
        <v>170</v>
      </c>
      <c r="M53" s="25">
        <f t="shared" si="0"/>
        <v>0.30769230769230771</v>
      </c>
      <c r="P53" s="14"/>
      <c r="Q53" s="14"/>
      <c r="S53" s="23"/>
    </row>
    <row r="54" spans="2:19" ht="14.25" customHeight="1" thickBot="1" x14ac:dyDescent="0.3">
      <c r="B54" s="27" t="s">
        <v>23</v>
      </c>
      <c r="C54" s="27"/>
      <c r="D54" s="28">
        <f t="shared" si="1"/>
        <v>113</v>
      </c>
      <c r="E54" s="30">
        <v>101</v>
      </c>
      <c r="F54" s="29">
        <v>12</v>
      </c>
      <c r="G54" s="12"/>
      <c r="H54" s="12"/>
      <c r="I54" s="12"/>
      <c r="J54" s="216" t="s">
        <v>24</v>
      </c>
      <c r="K54" s="216"/>
      <c r="L54" s="24">
        <f>L31</f>
        <v>132</v>
      </c>
      <c r="M54" s="31">
        <f>(L54/L53)-1</f>
        <v>-0.22352941176470587</v>
      </c>
      <c r="P54" s="14"/>
      <c r="Q54" s="14"/>
      <c r="S54" s="23"/>
    </row>
    <row r="55" spans="2:19" ht="14.25" customHeight="1" x14ac:dyDescent="0.25">
      <c r="B55" s="27" t="s">
        <v>25</v>
      </c>
      <c r="C55" s="27"/>
      <c r="D55" s="32">
        <f>SUM(E55:F55)</f>
        <v>106</v>
      </c>
      <c r="E55" s="30">
        <v>101</v>
      </c>
      <c r="F55" s="29">
        <v>5</v>
      </c>
      <c r="G55" s="12"/>
      <c r="H55" s="12"/>
      <c r="I55" s="12"/>
      <c r="J55" s="209" t="s">
        <v>2</v>
      </c>
      <c r="K55" s="209"/>
      <c r="L55" s="34">
        <f>SUM(L39:L54)</f>
        <v>2017</v>
      </c>
      <c r="M55" s="35"/>
      <c r="P55" s="14"/>
      <c r="Q55" s="14"/>
      <c r="S55" s="23"/>
    </row>
    <row r="56" spans="2:19" ht="14.25" customHeight="1" x14ac:dyDescent="0.25">
      <c r="B56" s="27" t="s">
        <v>26</v>
      </c>
      <c r="C56" s="27"/>
      <c r="D56" s="32">
        <f>SUM(E56:F56)</f>
        <v>105</v>
      </c>
      <c r="E56" s="30">
        <v>101</v>
      </c>
      <c r="F56" s="29">
        <v>4</v>
      </c>
      <c r="G56" s="12"/>
      <c r="H56" s="12"/>
      <c r="I56" s="12"/>
      <c r="J56" s="207" t="s">
        <v>27</v>
      </c>
      <c r="K56" s="207"/>
      <c r="L56" s="207"/>
      <c r="M56" s="207"/>
      <c r="P56" s="14"/>
      <c r="Q56" s="14"/>
      <c r="S56" s="23"/>
    </row>
    <row r="57" spans="2:19" ht="14.25" customHeight="1" x14ac:dyDescent="0.25">
      <c r="B57" s="27" t="s">
        <v>28</v>
      </c>
      <c r="C57" s="27"/>
      <c r="D57" s="32">
        <f t="shared" ref="D57:D60" si="2">SUM(E57:F57)</f>
        <v>97</v>
      </c>
      <c r="E57" s="30">
        <v>92</v>
      </c>
      <c r="F57" s="29">
        <v>5</v>
      </c>
      <c r="G57" s="12"/>
      <c r="H57" s="12"/>
      <c r="I57" s="12"/>
      <c r="J57" s="217" t="s">
        <v>29</v>
      </c>
      <c r="K57" s="217"/>
      <c r="L57" s="217"/>
      <c r="M57" s="217"/>
      <c r="P57" s="14"/>
      <c r="Q57" s="14"/>
      <c r="S57" s="23"/>
    </row>
    <row r="58" spans="2:19" ht="14.25" customHeight="1" x14ac:dyDescent="0.25">
      <c r="B58" s="27" t="s">
        <v>30</v>
      </c>
      <c r="C58" s="27"/>
      <c r="D58" s="32">
        <f t="shared" si="2"/>
        <v>92</v>
      </c>
      <c r="E58" s="30">
        <v>84</v>
      </c>
      <c r="F58" s="29">
        <v>8</v>
      </c>
      <c r="G58" s="12"/>
      <c r="H58" s="12"/>
      <c r="I58" s="12"/>
      <c r="P58" s="14"/>
      <c r="Q58" s="14"/>
      <c r="S58" s="23"/>
    </row>
    <row r="59" spans="2:19" ht="14.25" customHeight="1" x14ac:dyDescent="0.25">
      <c r="B59" s="27" t="s">
        <v>31</v>
      </c>
      <c r="C59" s="27"/>
      <c r="D59" s="32">
        <f t="shared" si="2"/>
        <v>86</v>
      </c>
      <c r="E59" s="30">
        <v>79</v>
      </c>
      <c r="F59" s="29">
        <v>7</v>
      </c>
      <c r="G59" s="12"/>
      <c r="H59" s="12"/>
      <c r="I59" s="12"/>
      <c r="P59" s="14"/>
      <c r="Q59" s="14"/>
    </row>
    <row r="60" spans="2:19" ht="14.25" customHeight="1" x14ac:dyDescent="0.25">
      <c r="B60" s="27" t="s">
        <v>32</v>
      </c>
      <c r="C60" s="27"/>
      <c r="D60" s="32">
        <f t="shared" si="2"/>
        <v>77</v>
      </c>
      <c r="E60" s="30">
        <v>76</v>
      </c>
      <c r="F60" s="29">
        <v>1</v>
      </c>
      <c r="G60" s="12"/>
      <c r="H60" s="12"/>
      <c r="I60" s="12"/>
      <c r="P60" s="14"/>
      <c r="Q60" s="14"/>
    </row>
    <row r="61" spans="2:19" ht="14.25" customHeight="1" x14ac:dyDescent="0.25">
      <c r="B61" s="27" t="s">
        <v>33</v>
      </c>
      <c r="C61" s="27"/>
      <c r="D61" s="32">
        <f>SUM(E61:F61)</f>
        <v>60</v>
      </c>
      <c r="E61" s="37">
        <v>52</v>
      </c>
      <c r="F61" s="29">
        <v>8</v>
      </c>
      <c r="G61" s="12"/>
      <c r="H61" s="12"/>
      <c r="I61" s="12"/>
      <c r="P61" s="14"/>
      <c r="Q61" s="14"/>
    </row>
    <row r="62" spans="2:19" ht="14.25" customHeight="1" x14ac:dyDescent="0.25">
      <c r="B62" s="27" t="s">
        <v>34</v>
      </c>
      <c r="C62" s="27"/>
      <c r="D62" s="32">
        <f>SUM(E62:F62)</f>
        <v>60</v>
      </c>
      <c r="E62" s="37">
        <v>55</v>
      </c>
      <c r="F62" s="29">
        <v>5</v>
      </c>
      <c r="G62" s="12"/>
      <c r="H62" s="12"/>
      <c r="I62" s="12"/>
      <c r="P62" s="14"/>
      <c r="Q62" s="14"/>
    </row>
    <row r="63" spans="2:19" ht="14.25" customHeight="1" x14ac:dyDescent="0.25">
      <c r="B63" s="27" t="s">
        <v>35</v>
      </c>
      <c r="C63" s="27"/>
      <c r="D63" s="32">
        <f>SUM(E63:F63)</f>
        <v>58</v>
      </c>
      <c r="E63" s="37">
        <v>52</v>
      </c>
      <c r="F63" s="29">
        <v>6</v>
      </c>
      <c r="G63" s="12"/>
      <c r="H63" s="12"/>
      <c r="I63" s="12"/>
      <c r="P63" s="14"/>
      <c r="Q63" s="14"/>
      <c r="S63" s="23"/>
    </row>
    <row r="64" spans="2:19" ht="14.25" customHeight="1" x14ac:dyDescent="0.25">
      <c r="B64" s="27" t="s">
        <v>36</v>
      </c>
      <c r="C64" s="27"/>
      <c r="D64" s="32">
        <f>SUM(E64:F64)</f>
        <v>57</v>
      </c>
      <c r="E64" s="37">
        <v>54</v>
      </c>
      <c r="F64" s="29">
        <v>3</v>
      </c>
      <c r="G64" s="12"/>
      <c r="H64" s="12"/>
      <c r="I64" s="12"/>
      <c r="P64" s="14"/>
      <c r="Q64" s="14"/>
      <c r="S64" s="23"/>
    </row>
    <row r="65" spans="2:19" ht="14.25" customHeight="1" x14ac:dyDescent="0.25">
      <c r="B65" s="27" t="s">
        <v>37</v>
      </c>
      <c r="C65" s="27"/>
      <c r="D65" s="32">
        <f t="shared" ref="D65:D75" si="3">SUM(E65:F65)</f>
        <v>53</v>
      </c>
      <c r="E65" s="37">
        <v>51</v>
      </c>
      <c r="F65" s="29">
        <v>2</v>
      </c>
      <c r="G65" s="12"/>
      <c r="H65" s="12"/>
      <c r="I65" s="12"/>
      <c r="P65" s="14"/>
      <c r="Q65" s="14"/>
      <c r="S65" s="23"/>
    </row>
    <row r="66" spans="2:19" ht="14.25" customHeight="1" x14ac:dyDescent="0.25">
      <c r="B66" s="27" t="s">
        <v>38</v>
      </c>
      <c r="C66" s="27"/>
      <c r="D66" s="32">
        <f t="shared" si="3"/>
        <v>52</v>
      </c>
      <c r="E66" s="37">
        <v>44</v>
      </c>
      <c r="F66" s="29">
        <v>8</v>
      </c>
      <c r="G66" s="12"/>
      <c r="H66" s="12"/>
      <c r="I66" s="12"/>
      <c r="P66" s="14"/>
      <c r="Q66" s="14"/>
      <c r="S66" s="23"/>
    </row>
    <row r="67" spans="2:19" ht="14.25" customHeight="1" x14ac:dyDescent="0.25">
      <c r="B67" s="27" t="s">
        <v>39</v>
      </c>
      <c r="C67" s="27"/>
      <c r="D67" s="32">
        <f t="shared" si="3"/>
        <v>45</v>
      </c>
      <c r="E67" s="37">
        <v>42</v>
      </c>
      <c r="F67" s="29">
        <v>3</v>
      </c>
      <c r="G67" s="12"/>
      <c r="H67" s="12"/>
      <c r="I67" s="12"/>
      <c r="P67" s="14"/>
      <c r="Q67" s="14"/>
      <c r="S67" s="23"/>
    </row>
    <row r="68" spans="2:19" ht="14.25" customHeight="1" x14ac:dyDescent="0.25">
      <c r="B68" s="27" t="s">
        <v>40</v>
      </c>
      <c r="C68" s="27"/>
      <c r="D68" s="32">
        <f t="shared" si="3"/>
        <v>41</v>
      </c>
      <c r="E68" s="37">
        <v>38</v>
      </c>
      <c r="F68" s="29">
        <v>3</v>
      </c>
      <c r="G68" s="12"/>
      <c r="H68" s="12"/>
      <c r="I68" s="12"/>
      <c r="J68" s="38"/>
      <c r="P68" s="14"/>
      <c r="Q68" s="14"/>
      <c r="S68" s="23"/>
    </row>
    <row r="69" spans="2:19" ht="14.25" customHeight="1" x14ac:dyDescent="0.25">
      <c r="B69" s="27" t="s">
        <v>41</v>
      </c>
      <c r="C69" s="27"/>
      <c r="D69" s="32">
        <f t="shared" si="3"/>
        <v>37</v>
      </c>
      <c r="E69" s="37">
        <v>33</v>
      </c>
      <c r="F69" s="29">
        <v>4</v>
      </c>
      <c r="G69" s="12"/>
      <c r="H69" s="12"/>
      <c r="I69" s="12"/>
      <c r="J69" s="38"/>
      <c r="P69" s="14"/>
      <c r="Q69" s="14"/>
      <c r="S69" s="23"/>
    </row>
    <row r="70" spans="2:19" ht="14.25" customHeight="1" x14ac:dyDescent="0.25">
      <c r="B70" s="27" t="s">
        <v>42</v>
      </c>
      <c r="C70" s="27"/>
      <c r="D70" s="32">
        <f>SUM(E70:F70)</f>
        <v>34</v>
      </c>
      <c r="E70" s="37">
        <v>32</v>
      </c>
      <c r="F70" s="29">
        <v>2</v>
      </c>
      <c r="G70" s="12"/>
      <c r="H70" s="12"/>
      <c r="I70" s="12"/>
      <c r="J70" s="38"/>
      <c r="P70" s="14"/>
      <c r="Q70" s="14"/>
      <c r="S70" s="23"/>
    </row>
    <row r="71" spans="2:19" ht="14.25" customHeight="1" x14ac:dyDescent="0.25">
      <c r="B71" s="27" t="s">
        <v>43</v>
      </c>
      <c r="C71" s="27"/>
      <c r="D71" s="32">
        <f>SUM(E71:F71)</f>
        <v>33</v>
      </c>
      <c r="E71" s="37">
        <v>29</v>
      </c>
      <c r="F71" s="29">
        <v>4</v>
      </c>
      <c r="G71" s="12"/>
      <c r="H71" s="12"/>
      <c r="I71" s="12"/>
      <c r="J71" s="38"/>
      <c r="P71" s="14"/>
      <c r="Q71" s="14"/>
      <c r="S71" s="23"/>
    </row>
    <row r="72" spans="2:19" ht="14.25" customHeight="1" x14ac:dyDescent="0.25">
      <c r="B72" s="27" t="s">
        <v>44</v>
      </c>
      <c r="C72" s="27"/>
      <c r="D72" s="32">
        <f>SUM(E72:F72)</f>
        <v>32</v>
      </c>
      <c r="E72" s="37">
        <v>32</v>
      </c>
      <c r="F72" s="29">
        <v>0</v>
      </c>
      <c r="G72" s="12"/>
      <c r="H72" s="12"/>
      <c r="I72" s="12"/>
      <c r="J72" s="38"/>
      <c r="P72" s="14"/>
      <c r="Q72" s="14"/>
      <c r="S72" s="23"/>
    </row>
    <row r="73" spans="2:19" ht="14.25" customHeight="1" x14ac:dyDescent="0.25">
      <c r="B73" s="27" t="s">
        <v>45</v>
      </c>
      <c r="C73" s="27"/>
      <c r="D73" s="32">
        <f>SUM(E73:F73)</f>
        <v>28</v>
      </c>
      <c r="E73" s="37">
        <v>26</v>
      </c>
      <c r="F73" s="29">
        <v>2</v>
      </c>
      <c r="G73" s="12"/>
      <c r="H73" s="12"/>
      <c r="I73" s="12"/>
      <c r="J73" s="38"/>
      <c r="P73" s="14"/>
      <c r="Q73" s="14"/>
      <c r="S73" s="23"/>
    </row>
    <row r="74" spans="2:19" ht="14.25" customHeight="1" x14ac:dyDescent="0.25">
      <c r="B74" s="27" t="s">
        <v>46</v>
      </c>
      <c r="C74" s="27"/>
      <c r="D74" s="32">
        <f>SUM(E74:F74)</f>
        <v>28</v>
      </c>
      <c r="E74" s="37">
        <v>27</v>
      </c>
      <c r="F74" s="29">
        <v>1</v>
      </c>
      <c r="G74" s="12"/>
      <c r="H74" s="12"/>
      <c r="I74" s="12"/>
      <c r="J74" s="38"/>
      <c r="P74" s="14"/>
      <c r="Q74" s="14"/>
      <c r="S74" s="23"/>
    </row>
    <row r="75" spans="2:19" ht="14.25" customHeight="1" x14ac:dyDescent="0.25">
      <c r="B75" s="27" t="s">
        <v>47</v>
      </c>
      <c r="C75" s="27"/>
      <c r="D75" s="32">
        <f t="shared" si="3"/>
        <v>20</v>
      </c>
      <c r="E75" s="37">
        <v>20</v>
      </c>
      <c r="F75" s="29">
        <v>0</v>
      </c>
      <c r="G75" s="12"/>
      <c r="H75" s="12"/>
      <c r="I75" s="12"/>
      <c r="J75" s="38"/>
      <c r="P75" s="14"/>
      <c r="Q75" s="14"/>
      <c r="S75" s="23"/>
    </row>
    <row r="76" spans="2:19" ht="14.25" customHeight="1" x14ac:dyDescent="0.25">
      <c r="B76" s="27" t="s">
        <v>48</v>
      </c>
      <c r="C76" s="27"/>
      <c r="D76" s="32">
        <f>SUM(E76:F76)</f>
        <v>14</v>
      </c>
      <c r="E76" s="37">
        <v>12</v>
      </c>
      <c r="F76" s="29">
        <v>2</v>
      </c>
      <c r="G76" s="12"/>
      <c r="H76" s="12"/>
      <c r="I76" s="12"/>
      <c r="P76" s="14"/>
      <c r="Q76" s="14"/>
      <c r="S76" s="23"/>
    </row>
    <row r="77" spans="2:19" ht="14.25" customHeight="1" thickBot="1" x14ac:dyDescent="0.3">
      <c r="B77" s="27" t="s">
        <v>49</v>
      </c>
      <c r="C77" s="27"/>
      <c r="D77" s="32">
        <f>SUM(E77:F77)</f>
        <v>13</v>
      </c>
      <c r="E77" s="37">
        <v>13</v>
      </c>
      <c r="F77" s="29">
        <v>0</v>
      </c>
      <c r="G77" s="12"/>
      <c r="H77" s="12"/>
      <c r="I77" s="12"/>
      <c r="P77" s="14"/>
      <c r="Q77" s="14"/>
      <c r="S77" s="23"/>
    </row>
    <row r="78" spans="2:19" ht="14.25" customHeight="1" x14ac:dyDescent="0.25">
      <c r="B78" s="19" t="s">
        <v>2</v>
      </c>
      <c r="C78" s="19"/>
      <c r="D78" s="20">
        <f>SUM(D52:D77)</f>
        <v>2017</v>
      </c>
      <c r="E78" s="20">
        <f>SUM(E52:E77)</f>
        <v>1885</v>
      </c>
      <c r="F78" s="20">
        <f>SUM(F52:F77)</f>
        <v>132</v>
      </c>
      <c r="G78" s="12"/>
      <c r="H78" s="12"/>
      <c r="I78" s="12"/>
      <c r="P78" s="14"/>
      <c r="Q78" s="14"/>
      <c r="S78" s="23"/>
    </row>
    <row r="79" spans="2:19" ht="15.75" customHeight="1" x14ac:dyDescent="0.25">
      <c r="B79" s="38" t="s">
        <v>50</v>
      </c>
      <c r="E79"/>
      <c r="F79"/>
      <c r="G79" s="12"/>
      <c r="H79" s="12"/>
      <c r="I79" s="12"/>
      <c r="P79" s="14"/>
      <c r="Q79" s="14"/>
      <c r="S79" s="23"/>
    </row>
    <row r="80" spans="2:19" ht="7.9" customHeight="1" x14ac:dyDescent="0.25">
      <c r="G80" s="12"/>
      <c r="H80" s="12"/>
      <c r="I80" s="12"/>
      <c r="P80" s="14"/>
      <c r="Q80" s="14"/>
      <c r="S80" s="23"/>
    </row>
    <row r="81" spans="1:19" ht="30" customHeight="1" x14ac:dyDescent="0.25">
      <c r="A81" s="211" t="s">
        <v>51</v>
      </c>
      <c r="B81" s="211"/>
      <c r="C81" s="211"/>
      <c r="D81" s="211"/>
      <c r="E81" s="211"/>
      <c r="F81" s="211"/>
      <c r="G81" s="211"/>
      <c r="H81" s="211"/>
      <c r="I81" s="211"/>
      <c r="J81" s="211"/>
      <c r="K81" s="211"/>
      <c r="L81" s="211"/>
      <c r="M81" s="211"/>
      <c r="N81" s="211"/>
      <c r="O81" s="211"/>
      <c r="P81" s="211"/>
      <c r="Q81" s="14"/>
      <c r="S81" s="23"/>
    </row>
    <row r="82" spans="1:19" ht="12.75" customHeight="1" x14ac:dyDescent="0.25">
      <c r="B82" s="10"/>
      <c r="C82" s="10"/>
      <c r="D82" s="10"/>
      <c r="E82" s="12"/>
      <c r="F82" s="12"/>
      <c r="G82" s="39"/>
      <c r="H82" s="39"/>
      <c r="I82" s="39"/>
      <c r="J82" s="10"/>
      <c r="L82" s="40"/>
      <c r="M82" s="10"/>
      <c r="N82" s="10"/>
      <c r="O82" s="10"/>
      <c r="P82" s="10"/>
      <c r="Q82" s="10"/>
      <c r="R82" s="10"/>
      <c r="S82" s="10"/>
    </row>
    <row r="83" spans="1:19" ht="15.4" customHeight="1" x14ac:dyDescent="0.25">
      <c r="B83" s="8"/>
      <c r="C83" s="8"/>
      <c r="D83" s="8"/>
      <c r="E83" s="8"/>
      <c r="F83" s="8"/>
      <c r="G83" s="12"/>
    </row>
    <row r="84" spans="1:19" ht="15.4" customHeight="1" x14ac:dyDescent="0.25">
      <c r="B84" s="8"/>
      <c r="C84" s="8"/>
      <c r="D84" s="8"/>
      <c r="E84" s="8"/>
      <c r="F84" s="8"/>
      <c r="G84" s="12"/>
      <c r="H84" s="8"/>
      <c r="I84" s="8"/>
      <c r="J84" s="8"/>
      <c r="K84" s="8"/>
    </row>
    <row r="85" spans="1:19" ht="12.95" customHeight="1" x14ac:dyDescent="0.25">
      <c r="B85" s="187" t="s">
        <v>52</v>
      </c>
      <c r="C85" s="187"/>
      <c r="D85" s="212" t="s">
        <v>2</v>
      </c>
      <c r="E85" s="195" t="s">
        <v>53</v>
      </c>
      <c r="F85" s="8"/>
      <c r="G85" s="187" t="s">
        <v>54</v>
      </c>
      <c r="H85" s="187"/>
      <c r="I85" s="212" t="s">
        <v>2</v>
      </c>
      <c r="J85" s="195" t="s">
        <v>53</v>
      </c>
      <c r="L85" s="183" t="s">
        <v>55</v>
      </c>
      <c r="M85" s="213" t="s">
        <v>2</v>
      </c>
      <c r="N85" s="214" t="s">
        <v>53</v>
      </c>
    </row>
    <row r="86" spans="1:19" ht="8.4499999999999993" customHeight="1" x14ac:dyDescent="0.25">
      <c r="B86" s="187"/>
      <c r="C86" s="187"/>
      <c r="D86" s="212"/>
      <c r="E86" s="195"/>
      <c r="F86" s="8"/>
      <c r="G86" s="187"/>
      <c r="H86" s="187"/>
      <c r="I86" s="212"/>
      <c r="J86" s="195"/>
      <c r="L86" s="183"/>
      <c r="M86" s="213"/>
      <c r="N86" s="214"/>
    </row>
    <row r="87" spans="1:19" ht="15" customHeight="1" x14ac:dyDescent="0.25">
      <c r="A87" s="41"/>
      <c r="B87" s="42" t="s">
        <v>56</v>
      </c>
      <c r="C87" s="42"/>
      <c r="D87" s="16">
        <v>30</v>
      </c>
      <c r="E87" s="25">
        <f t="shared" ref="E87:E99" si="4">D87/$D$100</f>
        <v>0.22727272727272727</v>
      </c>
      <c r="F87" s="8"/>
      <c r="G87" s="204" t="s">
        <v>57</v>
      </c>
      <c r="H87" s="204"/>
      <c r="I87" s="43">
        <v>42</v>
      </c>
      <c r="J87" s="25">
        <f t="shared" ref="J87:J97" si="5">I87/$I$98</f>
        <v>0.31818181818181818</v>
      </c>
      <c r="L87" s="42" t="s">
        <v>58</v>
      </c>
      <c r="M87" s="43">
        <v>92</v>
      </c>
      <c r="N87" s="25">
        <f>M87/$M$89</f>
        <v>0.69696969696969702</v>
      </c>
    </row>
    <row r="88" spans="1:19" ht="15" customHeight="1" thickBot="1" x14ac:dyDescent="0.3">
      <c r="A88" s="41"/>
      <c r="B88" s="44" t="s">
        <v>59</v>
      </c>
      <c r="C88" s="44"/>
      <c r="D88" s="17">
        <v>5</v>
      </c>
      <c r="E88" s="45">
        <f t="shared" si="4"/>
        <v>3.787878787878788E-2</v>
      </c>
      <c r="F88" s="8"/>
      <c r="G88" s="176" t="s">
        <v>60</v>
      </c>
      <c r="H88" s="176"/>
      <c r="I88" s="46">
        <v>11</v>
      </c>
      <c r="J88" s="45">
        <f t="shared" si="5"/>
        <v>8.3333333333333329E-2</v>
      </c>
      <c r="L88" s="47" t="s">
        <v>61</v>
      </c>
      <c r="M88" s="48">
        <v>40</v>
      </c>
      <c r="N88" s="31">
        <f>M88/$M$89</f>
        <v>0.30303030303030304</v>
      </c>
    </row>
    <row r="89" spans="1:19" ht="15" customHeight="1" x14ac:dyDescent="0.25">
      <c r="A89" s="41"/>
      <c r="B89" s="44" t="s">
        <v>62</v>
      </c>
      <c r="C89" s="44"/>
      <c r="D89" s="17">
        <v>1</v>
      </c>
      <c r="E89" s="45">
        <f t="shared" si="4"/>
        <v>7.575757575757576E-3</v>
      </c>
      <c r="F89" s="8"/>
      <c r="G89" s="176" t="s">
        <v>63</v>
      </c>
      <c r="H89" s="176"/>
      <c r="I89" s="46">
        <v>13</v>
      </c>
      <c r="J89" s="45">
        <f t="shared" si="5"/>
        <v>9.8484848484848481E-2</v>
      </c>
      <c r="L89" s="33" t="s">
        <v>2</v>
      </c>
      <c r="M89" s="20">
        <f>SUM(M87:M88)</f>
        <v>132</v>
      </c>
      <c r="N89" s="35">
        <f>M89/$M$89</f>
        <v>1</v>
      </c>
    </row>
    <row r="90" spans="1:19" ht="15" customHeight="1" x14ac:dyDescent="0.25">
      <c r="A90" s="41"/>
      <c r="B90" s="47" t="s">
        <v>64</v>
      </c>
      <c r="D90" s="49">
        <v>16</v>
      </c>
      <c r="E90" s="45">
        <f t="shared" si="4"/>
        <v>0.12121212121212122</v>
      </c>
      <c r="F90" s="8"/>
      <c r="G90" s="176" t="s">
        <v>65</v>
      </c>
      <c r="H90" s="176"/>
      <c r="I90" s="46">
        <v>4</v>
      </c>
      <c r="J90" s="45">
        <f t="shared" si="5"/>
        <v>3.0303030303030304E-2</v>
      </c>
    </row>
    <row r="91" spans="1:19" ht="15" customHeight="1" x14ac:dyDescent="0.25">
      <c r="A91" s="41"/>
      <c r="B91" s="44" t="s">
        <v>66</v>
      </c>
      <c r="C91" s="44"/>
      <c r="D91" s="17">
        <v>1</v>
      </c>
      <c r="E91" s="45">
        <f t="shared" si="4"/>
        <v>7.575757575757576E-3</v>
      </c>
      <c r="F91" s="8"/>
      <c r="G91" s="210" t="s">
        <v>67</v>
      </c>
      <c r="H91" s="210"/>
      <c r="I91" s="17">
        <v>6</v>
      </c>
      <c r="J91" s="45">
        <f t="shared" si="5"/>
        <v>4.5454545454545456E-2</v>
      </c>
    </row>
    <row r="92" spans="1:19" ht="15" customHeight="1" x14ac:dyDescent="0.25">
      <c r="A92" s="41"/>
      <c r="B92" s="44" t="s">
        <v>68</v>
      </c>
      <c r="C92" s="44"/>
      <c r="D92" s="17">
        <v>0</v>
      </c>
      <c r="E92" s="45">
        <f t="shared" si="4"/>
        <v>0</v>
      </c>
      <c r="F92" s="8"/>
      <c r="G92" s="176" t="s">
        <v>69</v>
      </c>
      <c r="H92" s="176"/>
      <c r="I92" s="46">
        <v>18</v>
      </c>
      <c r="J92" s="45">
        <f t="shared" si="5"/>
        <v>0.13636363636363635</v>
      </c>
    </row>
    <row r="93" spans="1:19" ht="15" customHeight="1" x14ac:dyDescent="0.25">
      <c r="A93" s="41"/>
      <c r="B93" s="44" t="s">
        <v>70</v>
      </c>
      <c r="C93" s="44"/>
      <c r="D93" s="17">
        <v>0</v>
      </c>
      <c r="E93" s="45">
        <f t="shared" si="4"/>
        <v>0</v>
      </c>
      <c r="F93" s="8"/>
      <c r="G93" s="176" t="s">
        <v>71</v>
      </c>
      <c r="H93" s="176"/>
      <c r="I93" s="46">
        <v>0</v>
      </c>
      <c r="J93" s="45">
        <f t="shared" si="5"/>
        <v>0</v>
      </c>
    </row>
    <row r="94" spans="1:19" ht="15" customHeight="1" x14ac:dyDescent="0.25">
      <c r="A94" s="41"/>
      <c r="B94" s="44" t="s">
        <v>72</v>
      </c>
      <c r="C94" s="44"/>
      <c r="D94" s="17">
        <v>0</v>
      </c>
      <c r="E94" s="45">
        <f t="shared" si="4"/>
        <v>0</v>
      </c>
      <c r="F94" s="8"/>
      <c r="G94" s="176" t="s">
        <v>73</v>
      </c>
      <c r="H94" s="176"/>
      <c r="I94" s="46">
        <v>5</v>
      </c>
      <c r="J94" s="45">
        <f t="shared" si="5"/>
        <v>3.787878787878788E-2</v>
      </c>
    </row>
    <row r="95" spans="1:19" ht="15" customHeight="1" x14ac:dyDescent="0.25">
      <c r="A95" s="41"/>
      <c r="B95" s="44" t="s">
        <v>74</v>
      </c>
      <c r="C95" s="44"/>
      <c r="D95" s="17">
        <v>25</v>
      </c>
      <c r="E95" s="45">
        <f t="shared" si="4"/>
        <v>0.18939393939393939</v>
      </c>
      <c r="F95" s="8"/>
      <c r="G95" s="176" t="s">
        <v>75</v>
      </c>
      <c r="H95" s="176"/>
      <c r="I95" s="46">
        <v>5</v>
      </c>
      <c r="J95" s="45">
        <f t="shared" si="5"/>
        <v>3.787878787878788E-2</v>
      </c>
    </row>
    <row r="96" spans="1:19" ht="15" customHeight="1" x14ac:dyDescent="0.25">
      <c r="B96" s="44" t="s">
        <v>76</v>
      </c>
      <c r="C96" s="44"/>
      <c r="D96" s="17">
        <v>2</v>
      </c>
      <c r="E96" s="45">
        <f t="shared" si="4"/>
        <v>1.5151515151515152E-2</v>
      </c>
      <c r="F96" s="8"/>
      <c r="G96" s="176" t="s">
        <v>77</v>
      </c>
      <c r="H96" s="176"/>
      <c r="I96" s="46">
        <v>11</v>
      </c>
      <c r="J96" s="45">
        <f t="shared" si="5"/>
        <v>8.3333333333333329E-2</v>
      </c>
    </row>
    <row r="97" spans="2:15" ht="15" customHeight="1" thickBot="1" x14ac:dyDescent="0.3">
      <c r="B97" s="44" t="s">
        <v>78</v>
      </c>
      <c r="C97" s="50"/>
      <c r="D97" s="17">
        <v>13</v>
      </c>
      <c r="E97" s="45">
        <f t="shared" si="4"/>
        <v>9.8484848484848481E-2</v>
      </c>
      <c r="F97" s="8"/>
      <c r="G97" s="175" t="s">
        <v>79</v>
      </c>
      <c r="H97" s="175"/>
      <c r="I97" s="51">
        <v>17</v>
      </c>
      <c r="J97" s="52">
        <f t="shared" si="5"/>
        <v>0.12878787878787878</v>
      </c>
    </row>
    <row r="98" spans="2:15" ht="15" customHeight="1" x14ac:dyDescent="0.25">
      <c r="B98" s="44" t="s">
        <v>80</v>
      </c>
      <c r="C98" s="44"/>
      <c r="D98" s="17">
        <v>17</v>
      </c>
      <c r="E98" s="45">
        <f t="shared" si="4"/>
        <v>0.12878787878787878</v>
      </c>
      <c r="F98" s="8"/>
      <c r="G98" s="209" t="s">
        <v>2</v>
      </c>
      <c r="H98" s="209"/>
      <c r="I98" s="53">
        <f>SUM(I87:I97)</f>
        <v>132</v>
      </c>
      <c r="J98" s="35">
        <v>1</v>
      </c>
    </row>
    <row r="99" spans="2:15" ht="15" customHeight="1" thickBot="1" x14ac:dyDescent="0.3">
      <c r="B99" s="47" t="s">
        <v>81</v>
      </c>
      <c r="C99" s="47"/>
      <c r="D99" s="49">
        <v>22</v>
      </c>
      <c r="E99" s="45">
        <f t="shared" si="4"/>
        <v>0.16666666666666666</v>
      </c>
      <c r="F99" s="54"/>
    </row>
    <row r="100" spans="2:15" ht="15.6" customHeight="1" x14ac:dyDescent="0.25">
      <c r="B100" s="33" t="s">
        <v>2</v>
      </c>
      <c r="C100" s="33"/>
      <c r="D100" s="20">
        <f>SUM(D87:D99)</f>
        <v>132</v>
      </c>
      <c r="E100" s="35">
        <v>1</v>
      </c>
      <c r="G100" s="207"/>
      <c r="H100" s="207"/>
      <c r="I100" s="207"/>
      <c r="J100" s="207"/>
    </row>
    <row r="101" spans="2:15" ht="9.75" customHeight="1" x14ac:dyDescent="0.25">
      <c r="B101" s="207"/>
      <c r="C101" s="207"/>
      <c r="D101" s="207"/>
      <c r="E101" s="207"/>
      <c r="G101" s="36"/>
      <c r="H101" s="36"/>
      <c r="I101" s="36"/>
      <c r="J101" s="36"/>
    </row>
    <row r="102" spans="2:15" ht="25.5" customHeight="1" x14ac:dyDescent="0.25">
      <c r="B102" s="4"/>
      <c r="C102" s="55"/>
      <c r="D102" s="55"/>
      <c r="E102" s="56"/>
      <c r="F102" s="56"/>
      <c r="G102" s="10"/>
      <c r="H102" s="55"/>
      <c r="I102" s="55"/>
      <c r="J102" s="55"/>
      <c r="K102" s="55"/>
      <c r="L102" s="55"/>
      <c r="M102" s="55"/>
      <c r="N102" s="55"/>
      <c r="O102" s="55"/>
    </row>
    <row r="103" spans="2:15" ht="15.4" customHeight="1" x14ac:dyDescent="0.25">
      <c r="B103" s="4"/>
      <c r="C103" s="55"/>
      <c r="D103" s="55"/>
      <c r="E103" s="56"/>
      <c r="F103" s="56"/>
      <c r="G103" s="10"/>
      <c r="H103" s="55"/>
      <c r="I103" s="55"/>
      <c r="J103" s="55"/>
      <c r="K103" s="55"/>
      <c r="L103" s="55"/>
      <c r="M103" s="55"/>
      <c r="N103" s="55"/>
      <c r="O103" s="55"/>
    </row>
    <row r="104" spans="2:15" ht="15.4" customHeight="1" x14ac:dyDescent="0.25">
      <c r="B104" s="182"/>
      <c r="C104" s="182"/>
      <c r="D104" s="182"/>
      <c r="E104" s="182"/>
      <c r="F104" s="57"/>
      <c r="G104" s="55"/>
      <c r="H104" s="8"/>
      <c r="I104" s="10"/>
      <c r="J104" s="10"/>
      <c r="K104" s="186"/>
      <c r="L104" s="186"/>
      <c r="M104" s="186"/>
      <c r="N104" s="186"/>
      <c r="O104" s="10"/>
    </row>
    <row r="105" spans="2:15" ht="15.4" customHeight="1" x14ac:dyDescent="0.25">
      <c r="B105" s="182"/>
      <c r="C105" s="182"/>
      <c r="D105" s="182"/>
      <c r="E105" s="182"/>
      <c r="F105" s="57"/>
      <c r="G105" s="55"/>
      <c r="H105" s="8"/>
      <c r="I105" s="10"/>
      <c r="J105" s="10"/>
      <c r="K105" s="186"/>
      <c r="L105" s="186"/>
      <c r="M105" s="186"/>
      <c r="N105" s="186"/>
      <c r="O105" s="10"/>
    </row>
    <row r="106" spans="2:15" ht="9.75" customHeight="1" x14ac:dyDescent="0.25">
      <c r="B106" s="208" t="s">
        <v>82</v>
      </c>
      <c r="C106" s="208"/>
      <c r="D106" s="203" t="s">
        <v>2</v>
      </c>
      <c r="E106" s="197" t="s">
        <v>53</v>
      </c>
      <c r="H106" s="61" t="s">
        <v>83</v>
      </c>
      <c r="I106" s="10"/>
      <c r="J106" s="10"/>
      <c r="K106" s="58"/>
      <c r="L106" s="58"/>
      <c r="M106" s="58"/>
      <c r="N106" s="58"/>
      <c r="O106" s="10"/>
    </row>
    <row r="107" spans="2:15" ht="30" customHeight="1" x14ac:dyDescent="0.25">
      <c r="B107" s="208"/>
      <c r="C107" s="208"/>
      <c r="D107" s="203"/>
      <c r="E107" s="197"/>
      <c r="H107" s="62">
        <f>SUM(E108:E111)</f>
        <v>9.0909090909090912E-2</v>
      </c>
      <c r="I107" s="10"/>
      <c r="K107" s="208" t="s">
        <v>84</v>
      </c>
      <c r="L107" s="208"/>
      <c r="M107" s="59" t="s">
        <v>2</v>
      </c>
      <c r="N107" s="60" t="s">
        <v>53</v>
      </c>
      <c r="O107" s="10"/>
    </row>
    <row r="108" spans="2:15" ht="15.4" customHeight="1" x14ac:dyDescent="0.25">
      <c r="B108" s="204" t="s">
        <v>85</v>
      </c>
      <c r="C108" s="204"/>
      <c r="D108" s="43">
        <v>1</v>
      </c>
      <c r="E108" s="25">
        <f>D108/$D$115</f>
        <v>7.575757575757576E-3</v>
      </c>
      <c r="H108" s="63"/>
      <c r="I108" s="10"/>
      <c r="K108" s="205" t="s">
        <v>86</v>
      </c>
      <c r="L108" s="205"/>
      <c r="M108" s="43">
        <v>127</v>
      </c>
      <c r="N108" s="64">
        <f>M108/$M$110</f>
        <v>0.96212121212121215</v>
      </c>
      <c r="O108" s="10"/>
    </row>
    <row r="109" spans="2:15" ht="15.4" customHeight="1" thickBot="1" x14ac:dyDescent="0.3">
      <c r="B109" s="176" t="s">
        <v>87</v>
      </c>
      <c r="C109" s="176"/>
      <c r="D109" s="46">
        <v>0</v>
      </c>
      <c r="E109" s="45">
        <f t="shared" ref="E109:E115" si="6">D109/$D$115</f>
        <v>0</v>
      </c>
      <c r="I109" s="63" t="s">
        <v>88</v>
      </c>
      <c r="K109" s="206" t="s">
        <v>89</v>
      </c>
      <c r="L109" s="206"/>
      <c r="M109" s="51">
        <v>5</v>
      </c>
      <c r="N109" s="65">
        <f>M109/$M$110</f>
        <v>3.787878787878788E-2</v>
      </c>
      <c r="O109" s="10"/>
    </row>
    <row r="110" spans="2:15" ht="15.4" customHeight="1" x14ac:dyDescent="0.25">
      <c r="B110" s="176" t="s">
        <v>90</v>
      </c>
      <c r="C110" s="176"/>
      <c r="D110" s="46">
        <v>1</v>
      </c>
      <c r="E110" s="45">
        <f t="shared" si="6"/>
        <v>7.575757575757576E-3</v>
      </c>
      <c r="I110" s="62">
        <f>SUM(E112:E113)</f>
        <v>0.86363636363636365</v>
      </c>
      <c r="K110" s="198" t="s">
        <v>2</v>
      </c>
      <c r="L110" s="198"/>
      <c r="M110" s="20">
        <f>SUM(M108:M109)</f>
        <v>132</v>
      </c>
      <c r="N110" s="35">
        <v>1</v>
      </c>
      <c r="O110" s="10"/>
    </row>
    <row r="111" spans="2:15" ht="15.4" customHeight="1" x14ac:dyDescent="0.25">
      <c r="B111" s="176" t="s">
        <v>91</v>
      </c>
      <c r="C111" s="176"/>
      <c r="D111" s="46">
        <v>10</v>
      </c>
      <c r="E111" s="45">
        <f>D111/$D$115</f>
        <v>7.575757575757576E-2</v>
      </c>
      <c r="H111" s="63"/>
      <c r="I111" s="10"/>
      <c r="J111" s="10"/>
      <c r="O111" s="10"/>
    </row>
    <row r="112" spans="2:15" ht="15.4" customHeight="1" x14ac:dyDescent="0.25">
      <c r="B112" s="176" t="s">
        <v>92</v>
      </c>
      <c r="C112" s="176"/>
      <c r="D112" s="46">
        <v>47</v>
      </c>
      <c r="E112" s="45">
        <f>D112/$D$115</f>
        <v>0.35606060606060608</v>
      </c>
      <c r="I112" s="10"/>
      <c r="J112" s="10"/>
      <c r="K112" s="66"/>
      <c r="L112" s="10"/>
      <c r="M112" s="10"/>
      <c r="N112" s="10"/>
      <c r="O112" s="10"/>
    </row>
    <row r="113" spans="2:16" ht="15.4" customHeight="1" x14ac:dyDescent="0.25">
      <c r="B113" s="176" t="s">
        <v>93</v>
      </c>
      <c r="C113" s="176"/>
      <c r="D113" s="46">
        <v>67</v>
      </c>
      <c r="E113" s="45">
        <f t="shared" si="6"/>
        <v>0.50757575757575757</v>
      </c>
      <c r="H113" s="63" t="s">
        <v>94</v>
      </c>
      <c r="J113" s="10"/>
      <c r="K113" s="67"/>
      <c r="L113" s="68"/>
      <c r="M113" s="10"/>
      <c r="N113" s="10"/>
      <c r="O113" s="10"/>
    </row>
    <row r="114" spans="2:16" ht="15.4" customHeight="1" thickBot="1" x14ac:dyDescent="0.3">
      <c r="B114" s="175" t="s">
        <v>95</v>
      </c>
      <c r="C114" s="175"/>
      <c r="D114" s="51">
        <v>6</v>
      </c>
      <c r="E114" s="52">
        <f t="shared" si="6"/>
        <v>4.5454545454545456E-2</v>
      </c>
      <c r="H114" s="62">
        <f>E114</f>
        <v>4.5454545454545456E-2</v>
      </c>
      <c r="K114" s="202" t="s">
        <v>96</v>
      </c>
      <c r="L114" s="202"/>
      <c r="M114" s="203" t="s">
        <v>2</v>
      </c>
      <c r="N114" s="197" t="s">
        <v>53</v>
      </c>
      <c r="O114" s="10"/>
      <c r="P114" s="69"/>
    </row>
    <row r="115" spans="2:16" ht="15.4" customHeight="1" x14ac:dyDescent="0.25">
      <c r="B115" s="198" t="s">
        <v>2</v>
      </c>
      <c r="C115" s="198"/>
      <c r="D115" s="20">
        <f>SUM(D108:D114)</f>
        <v>132</v>
      </c>
      <c r="E115" s="35">
        <f t="shared" si="6"/>
        <v>1</v>
      </c>
      <c r="H115" s="10"/>
      <c r="I115" s="10"/>
      <c r="K115" s="202"/>
      <c r="L115" s="202"/>
      <c r="M115" s="203"/>
      <c r="N115" s="197"/>
      <c r="O115" s="10"/>
    </row>
    <row r="116" spans="2:16" ht="15.4" customHeight="1" x14ac:dyDescent="0.25">
      <c r="B116" s="10"/>
      <c r="C116" s="10"/>
      <c r="D116" s="10"/>
      <c r="E116" s="12"/>
      <c r="H116" s="10"/>
      <c r="I116" s="10"/>
      <c r="K116" s="199" t="s">
        <v>97</v>
      </c>
      <c r="L116" s="199"/>
      <c r="M116" s="51">
        <v>49</v>
      </c>
      <c r="N116" s="70">
        <f>M116/$M$119</f>
        <v>0.37121212121212122</v>
      </c>
      <c r="O116" s="10"/>
    </row>
    <row r="117" spans="2:16" ht="15.4" customHeight="1" x14ac:dyDescent="0.25">
      <c r="B117" s="10"/>
      <c r="C117" s="10"/>
      <c r="D117" s="10"/>
      <c r="E117" s="12"/>
      <c r="H117" s="10"/>
      <c r="I117" s="10"/>
      <c r="K117" s="200" t="s">
        <v>98</v>
      </c>
      <c r="L117" s="200"/>
      <c r="M117" s="46">
        <v>81</v>
      </c>
      <c r="N117" s="71">
        <f>M117/$M$119</f>
        <v>0.61363636363636365</v>
      </c>
      <c r="O117" s="10"/>
    </row>
    <row r="118" spans="2:16" ht="15.4" customHeight="1" thickBot="1" x14ac:dyDescent="0.3">
      <c r="B118" s="10"/>
      <c r="C118" s="10"/>
      <c r="D118" s="10"/>
      <c r="E118" s="12"/>
      <c r="F118" s="12"/>
      <c r="G118" s="10"/>
      <c r="H118" s="10"/>
      <c r="I118" s="10"/>
      <c r="K118" s="201" t="s">
        <v>99</v>
      </c>
      <c r="L118" s="201"/>
      <c r="M118" s="51">
        <v>2</v>
      </c>
      <c r="N118" s="70">
        <f>M118/$M$119</f>
        <v>1.5151515151515152E-2</v>
      </c>
      <c r="O118" s="10"/>
    </row>
    <row r="119" spans="2:16" ht="15.4" customHeight="1" x14ac:dyDescent="0.25">
      <c r="B119" s="10"/>
      <c r="C119" s="10"/>
      <c r="D119" s="10"/>
      <c r="E119" s="12"/>
      <c r="F119" s="12"/>
      <c r="G119" s="10"/>
      <c r="H119" s="10"/>
      <c r="I119" s="10"/>
      <c r="K119" s="198" t="s">
        <v>2</v>
      </c>
      <c r="L119" s="198"/>
      <c r="M119" s="20">
        <f>SUM(M116:M118)</f>
        <v>132</v>
      </c>
      <c r="N119" s="35">
        <v>1</v>
      </c>
      <c r="O119" s="10"/>
    </row>
    <row r="120" spans="2:16" ht="15.4" customHeight="1" x14ac:dyDescent="0.25">
      <c r="C120" s="68"/>
      <c r="D120" s="68"/>
      <c r="E120" s="68"/>
      <c r="F120" s="68"/>
      <c r="G120" s="10"/>
      <c r="H120" s="10"/>
      <c r="I120" s="10"/>
      <c r="J120" s="10"/>
      <c r="O120" s="10"/>
    </row>
    <row r="121" spans="2:16" ht="15.4" customHeight="1" x14ac:dyDescent="0.25">
      <c r="B121" s="182"/>
      <c r="C121" s="182"/>
      <c r="D121" s="182"/>
      <c r="E121" s="182"/>
      <c r="F121" s="182"/>
      <c r="G121" s="10"/>
      <c r="H121" s="10"/>
      <c r="I121" s="10"/>
      <c r="J121" s="10"/>
      <c r="O121" s="10"/>
    </row>
    <row r="122" spans="2:16" ht="15.4" customHeight="1" x14ac:dyDescent="0.25">
      <c r="B122" s="182"/>
      <c r="C122" s="182"/>
      <c r="D122" s="182"/>
      <c r="E122" s="182"/>
      <c r="F122" s="182"/>
      <c r="G122" s="10"/>
      <c r="H122" s="10"/>
      <c r="I122" s="10"/>
      <c r="J122" s="10"/>
      <c r="K122" s="72"/>
      <c r="L122" s="73"/>
      <c r="M122" s="74"/>
      <c r="N122" s="74"/>
      <c r="O122" s="10"/>
    </row>
    <row r="123" spans="2:16" ht="24.95" customHeight="1" x14ac:dyDescent="0.25">
      <c r="B123" s="183" t="s">
        <v>100</v>
      </c>
      <c r="C123" s="183"/>
      <c r="D123" s="183"/>
      <c r="E123" s="59" t="s">
        <v>2</v>
      </c>
      <c r="F123" s="60" t="s">
        <v>53</v>
      </c>
      <c r="G123" s="10"/>
      <c r="H123" s="56"/>
      <c r="I123" s="56"/>
      <c r="J123" s="10"/>
      <c r="K123" s="66"/>
      <c r="L123" s="10"/>
      <c r="M123" s="10"/>
      <c r="N123" s="10"/>
      <c r="O123" s="10"/>
    </row>
    <row r="124" spans="2:16" ht="16.5" customHeight="1" x14ac:dyDescent="0.25">
      <c r="B124" s="193" t="s">
        <v>101</v>
      </c>
      <c r="C124" s="193"/>
      <c r="D124" s="193"/>
      <c r="E124" s="76">
        <v>13</v>
      </c>
      <c r="F124" s="77">
        <f>E124/$E$149</f>
        <v>9.8484848484848481E-2</v>
      </c>
      <c r="G124" s="10"/>
      <c r="H124" s="10"/>
      <c r="I124" s="10"/>
      <c r="J124" s="10"/>
      <c r="K124" s="10"/>
      <c r="L124" s="10"/>
      <c r="M124" s="10"/>
      <c r="O124" s="10"/>
    </row>
    <row r="125" spans="2:16" ht="16.5" customHeight="1" x14ac:dyDescent="0.25">
      <c r="B125" s="193" t="s">
        <v>102</v>
      </c>
      <c r="C125" s="193"/>
      <c r="D125" s="193"/>
      <c r="E125" s="78">
        <v>43</v>
      </c>
      <c r="F125" s="79">
        <f>E125/$E$149</f>
        <v>0.32575757575757575</v>
      </c>
      <c r="G125" s="56"/>
      <c r="H125" s="80">
        <f>+SUM(E124:E127)</f>
        <v>69</v>
      </c>
      <c r="I125" s="81">
        <f>+H125/E149</f>
        <v>0.52272727272727271</v>
      </c>
      <c r="J125" s="10"/>
      <c r="K125" s="10"/>
      <c r="L125" s="10"/>
      <c r="M125" s="10"/>
      <c r="N125" s="10"/>
      <c r="O125" s="10"/>
    </row>
    <row r="126" spans="2:16" ht="16.5" customHeight="1" x14ac:dyDescent="0.3">
      <c r="B126" s="75" t="s">
        <v>103</v>
      </c>
      <c r="C126" s="75"/>
      <c r="D126" s="75"/>
      <c r="E126" s="78">
        <v>9</v>
      </c>
      <c r="F126" s="79">
        <f>E126/$E$149</f>
        <v>6.8181818181818177E-2</v>
      </c>
      <c r="G126" s="10"/>
      <c r="H126" s="10"/>
      <c r="I126" s="82"/>
      <c r="J126" s="10"/>
      <c r="K126" s="10"/>
      <c r="L126" s="10"/>
      <c r="M126" s="10"/>
      <c r="N126" s="10"/>
      <c r="O126" s="10"/>
    </row>
    <row r="127" spans="2:16" ht="16.5" customHeight="1" x14ac:dyDescent="0.25">
      <c r="B127" s="193" t="s">
        <v>104</v>
      </c>
      <c r="C127" s="193"/>
      <c r="D127" s="193"/>
      <c r="E127" s="78">
        <v>4</v>
      </c>
      <c r="F127" s="79">
        <f t="shared" ref="F127:F149" si="7">E127/$E$149</f>
        <v>3.0303030303030304E-2</v>
      </c>
      <c r="G127" s="10"/>
      <c r="H127" s="10"/>
      <c r="I127" s="83"/>
      <c r="J127" s="10"/>
      <c r="K127" s="10"/>
      <c r="L127" s="10"/>
      <c r="M127" s="10"/>
      <c r="N127" s="10"/>
      <c r="O127" s="10"/>
    </row>
    <row r="128" spans="2:16" ht="16.5" customHeight="1" x14ac:dyDescent="0.25">
      <c r="B128" s="188" t="s">
        <v>105</v>
      </c>
      <c r="C128" s="188"/>
      <c r="D128" s="188"/>
      <c r="E128" s="84">
        <v>1</v>
      </c>
      <c r="F128" s="85">
        <f t="shared" si="7"/>
        <v>7.575757575757576E-3</v>
      </c>
      <c r="G128" s="10"/>
      <c r="H128" s="10"/>
      <c r="I128" s="86"/>
      <c r="J128" s="10"/>
      <c r="K128" s="10"/>
      <c r="L128" s="10"/>
      <c r="M128" s="10"/>
      <c r="N128" s="10"/>
      <c r="O128" s="10"/>
    </row>
    <row r="129" spans="2:15" ht="16.5" customHeight="1" x14ac:dyDescent="0.25">
      <c r="B129" s="188" t="s">
        <v>106</v>
      </c>
      <c r="C129" s="188"/>
      <c r="D129" s="188"/>
      <c r="E129" s="84">
        <v>20</v>
      </c>
      <c r="F129" s="85">
        <f t="shared" si="7"/>
        <v>0.15151515151515152</v>
      </c>
      <c r="G129" s="10"/>
      <c r="H129" s="10"/>
      <c r="I129" s="87"/>
      <c r="J129" s="10"/>
      <c r="K129" s="10"/>
      <c r="L129" s="10"/>
      <c r="M129" s="10"/>
      <c r="N129" s="10"/>
      <c r="O129" s="10"/>
    </row>
    <row r="130" spans="2:15" ht="16.5" customHeight="1" x14ac:dyDescent="0.25">
      <c r="B130" s="188" t="s">
        <v>107</v>
      </c>
      <c r="C130" s="188"/>
      <c r="D130" s="188"/>
      <c r="E130" s="84">
        <v>5</v>
      </c>
      <c r="F130" s="85">
        <f t="shared" si="7"/>
        <v>3.787878787878788E-2</v>
      </c>
      <c r="G130" s="88"/>
      <c r="H130" s="10"/>
      <c r="I130" s="87"/>
      <c r="J130" s="10"/>
      <c r="K130" s="10"/>
      <c r="L130" s="10"/>
      <c r="M130" s="10"/>
      <c r="N130" s="10"/>
      <c r="O130" s="10"/>
    </row>
    <row r="131" spans="2:15" ht="16.5" customHeight="1" x14ac:dyDescent="0.25">
      <c r="B131" s="188" t="s">
        <v>108</v>
      </c>
      <c r="C131" s="188"/>
      <c r="D131" s="188"/>
      <c r="E131" s="84">
        <v>0</v>
      </c>
      <c r="F131" s="85">
        <f t="shared" si="7"/>
        <v>0</v>
      </c>
      <c r="G131" s="88"/>
      <c r="H131" s="10"/>
      <c r="I131" s="87"/>
      <c r="J131" s="10"/>
      <c r="K131" s="10"/>
      <c r="L131" s="10"/>
      <c r="M131" s="10"/>
      <c r="N131" s="10"/>
      <c r="O131" s="10"/>
    </row>
    <row r="132" spans="2:15" ht="16.5" customHeight="1" x14ac:dyDescent="0.25">
      <c r="B132" s="193" t="s">
        <v>109</v>
      </c>
      <c r="C132" s="193"/>
      <c r="D132" s="193"/>
      <c r="E132" s="78">
        <v>0</v>
      </c>
      <c r="F132" s="79">
        <f t="shared" si="7"/>
        <v>0</v>
      </c>
      <c r="G132" s="88"/>
      <c r="H132" s="10"/>
      <c r="I132" s="87"/>
      <c r="J132" s="10"/>
      <c r="K132" s="10"/>
      <c r="L132" s="10"/>
      <c r="M132" s="10"/>
      <c r="N132" s="10"/>
      <c r="O132" s="10"/>
    </row>
    <row r="133" spans="2:15" ht="16.5" customHeight="1" x14ac:dyDescent="0.25">
      <c r="B133" s="193" t="s">
        <v>110</v>
      </c>
      <c r="C133" s="193"/>
      <c r="D133" s="193"/>
      <c r="E133" s="78">
        <v>2</v>
      </c>
      <c r="F133" s="79">
        <f t="shared" si="7"/>
        <v>1.5151515151515152E-2</v>
      </c>
      <c r="G133" s="88"/>
      <c r="H133" s="10"/>
      <c r="I133" s="23"/>
      <c r="J133" s="10"/>
      <c r="K133" s="10"/>
      <c r="L133" s="10"/>
      <c r="M133" s="10"/>
      <c r="N133" s="10"/>
      <c r="O133" s="10"/>
    </row>
    <row r="134" spans="2:15" ht="16.5" customHeight="1" x14ac:dyDescent="0.25">
      <c r="B134" s="193" t="s">
        <v>111</v>
      </c>
      <c r="C134" s="193"/>
      <c r="D134" s="193"/>
      <c r="E134" s="78">
        <v>0</v>
      </c>
      <c r="F134" s="79">
        <f t="shared" si="7"/>
        <v>0</v>
      </c>
      <c r="G134" s="88"/>
      <c r="H134" s="10"/>
      <c r="I134" s="89"/>
      <c r="J134" s="10"/>
      <c r="K134" s="10"/>
      <c r="L134" s="10"/>
      <c r="M134" s="10"/>
      <c r="N134" s="10"/>
      <c r="O134" s="10"/>
    </row>
    <row r="135" spans="2:15" ht="16.5" customHeight="1" x14ac:dyDescent="0.25">
      <c r="B135" s="193" t="s">
        <v>112</v>
      </c>
      <c r="C135" s="193"/>
      <c r="D135" s="193"/>
      <c r="E135" s="78">
        <v>2</v>
      </c>
      <c r="F135" s="79">
        <f t="shared" si="7"/>
        <v>1.5151515151515152E-2</v>
      </c>
      <c r="G135" s="10"/>
      <c r="H135" s="10"/>
      <c r="I135" s="89"/>
      <c r="K135" s="196" t="s">
        <v>113</v>
      </c>
      <c r="L135" s="196"/>
      <c r="M135" s="196"/>
      <c r="N135" s="196"/>
      <c r="O135" s="196"/>
    </row>
    <row r="136" spans="2:15" ht="16.5" customHeight="1" x14ac:dyDescent="0.25">
      <c r="B136" s="193" t="s">
        <v>114</v>
      </c>
      <c r="C136" s="193"/>
      <c r="D136" s="193"/>
      <c r="E136" s="78">
        <v>1</v>
      </c>
      <c r="F136" s="79">
        <f t="shared" si="7"/>
        <v>7.575757575757576E-3</v>
      </c>
      <c r="G136" s="10"/>
      <c r="H136" s="10"/>
      <c r="I136" s="10"/>
      <c r="K136" s="196"/>
      <c r="L136" s="196"/>
      <c r="M136" s="196"/>
      <c r="N136" s="196"/>
      <c r="O136" s="196"/>
    </row>
    <row r="137" spans="2:15" ht="16.5" customHeight="1" x14ac:dyDescent="0.25">
      <c r="B137" s="193" t="s">
        <v>115</v>
      </c>
      <c r="C137" s="193"/>
      <c r="D137" s="193"/>
      <c r="E137" s="78">
        <v>1</v>
      </c>
      <c r="F137" s="79">
        <f t="shared" si="7"/>
        <v>7.575757575757576E-3</v>
      </c>
      <c r="G137" s="10"/>
      <c r="H137" s="10"/>
      <c r="I137" s="10"/>
      <c r="J137" s="90"/>
      <c r="L137" s="91"/>
      <c r="M137" s="91"/>
      <c r="N137" s="91"/>
      <c r="O137" s="91"/>
    </row>
    <row r="138" spans="2:15" ht="16.5" customHeight="1" x14ac:dyDescent="0.25">
      <c r="B138" s="193" t="s">
        <v>116</v>
      </c>
      <c r="C138" s="193"/>
      <c r="D138" s="193"/>
      <c r="E138" s="78">
        <v>1</v>
      </c>
      <c r="F138" s="79">
        <f t="shared" si="7"/>
        <v>7.575757575757576E-3</v>
      </c>
      <c r="G138" s="10"/>
      <c r="H138" s="10"/>
      <c r="I138" s="8"/>
      <c r="J138" s="8"/>
      <c r="K138" s="91"/>
      <c r="L138" s="91"/>
      <c r="M138" s="91"/>
      <c r="N138" s="91"/>
      <c r="O138" s="91"/>
    </row>
    <row r="139" spans="2:15" ht="16.5" customHeight="1" x14ac:dyDescent="0.25">
      <c r="B139" s="193" t="s">
        <v>117</v>
      </c>
      <c r="C139" s="193"/>
      <c r="D139" s="193"/>
      <c r="E139" s="78">
        <v>0</v>
      </c>
      <c r="F139" s="79">
        <f t="shared" si="7"/>
        <v>0</v>
      </c>
      <c r="G139" s="10"/>
      <c r="H139" s="10"/>
      <c r="I139" s="8"/>
      <c r="J139" s="8"/>
      <c r="K139" s="8"/>
      <c r="L139" s="68"/>
      <c r="M139" s="10"/>
      <c r="N139" s="10"/>
      <c r="O139" s="10"/>
    </row>
    <row r="140" spans="2:15" ht="16.5" customHeight="1" x14ac:dyDescent="0.25">
      <c r="B140" s="193" t="s">
        <v>118</v>
      </c>
      <c r="C140" s="193"/>
      <c r="D140" s="193"/>
      <c r="E140" s="78">
        <v>0</v>
      </c>
      <c r="F140" s="79">
        <f t="shared" si="7"/>
        <v>0</v>
      </c>
      <c r="G140" s="10"/>
      <c r="H140" s="10"/>
      <c r="L140" s="12"/>
      <c r="M140" s="10"/>
      <c r="N140" s="10"/>
      <c r="O140" s="10"/>
    </row>
    <row r="141" spans="2:15" ht="16.5" customHeight="1" x14ac:dyDescent="0.25">
      <c r="B141" s="193" t="s">
        <v>119</v>
      </c>
      <c r="C141" s="193"/>
      <c r="D141" s="193"/>
      <c r="E141" s="78">
        <v>0</v>
      </c>
      <c r="F141" s="79">
        <f t="shared" si="7"/>
        <v>0</v>
      </c>
      <c r="G141" s="10"/>
      <c r="H141" s="10"/>
      <c r="M141" s="10"/>
      <c r="N141" s="10"/>
      <c r="O141" s="10"/>
    </row>
    <row r="142" spans="2:15" ht="16.5" customHeight="1" x14ac:dyDescent="0.25">
      <c r="B142" s="188" t="s">
        <v>120</v>
      </c>
      <c r="C142" s="188"/>
      <c r="D142" s="188"/>
      <c r="E142" s="84">
        <v>0</v>
      </c>
      <c r="F142" s="85">
        <f t="shared" si="7"/>
        <v>0</v>
      </c>
      <c r="G142" s="10"/>
      <c r="H142" s="10"/>
      <c r="K142" s="183" t="s">
        <v>121</v>
      </c>
      <c r="L142" s="183"/>
      <c r="M142" s="194" t="s">
        <v>2</v>
      </c>
      <c r="N142" s="195" t="s">
        <v>53</v>
      </c>
      <c r="O142" s="10"/>
    </row>
    <row r="143" spans="2:15" ht="16.5" customHeight="1" x14ac:dyDescent="0.25">
      <c r="B143" s="188" t="s">
        <v>122</v>
      </c>
      <c r="C143" s="188"/>
      <c r="D143" s="188"/>
      <c r="E143" s="84">
        <v>4</v>
      </c>
      <c r="F143" s="85">
        <f t="shared" si="7"/>
        <v>3.0303030303030304E-2</v>
      </c>
      <c r="G143" s="10"/>
      <c r="H143" s="10"/>
      <c r="K143" s="183"/>
      <c r="L143" s="183"/>
      <c r="M143" s="194"/>
      <c r="N143" s="195"/>
      <c r="O143" s="10"/>
    </row>
    <row r="144" spans="2:15" ht="16.5" customHeight="1" x14ac:dyDescent="0.25">
      <c r="B144" s="188" t="s">
        <v>123</v>
      </c>
      <c r="C144" s="188"/>
      <c r="D144" s="188"/>
      <c r="E144" s="84">
        <v>2</v>
      </c>
      <c r="F144" s="85">
        <f t="shared" si="7"/>
        <v>1.5151515151515152E-2</v>
      </c>
      <c r="G144" s="10"/>
      <c r="H144" s="10"/>
      <c r="J144" s="92">
        <f>M144/$M$149</f>
        <v>0.52272727272727271</v>
      </c>
      <c r="K144" s="191" t="s">
        <v>124</v>
      </c>
      <c r="L144" s="191"/>
      <c r="M144" s="93">
        <f>SUM(E124:E127)</f>
        <v>69</v>
      </c>
      <c r="N144" s="94">
        <f>M144/$M$149</f>
        <v>0.52272727272727271</v>
      </c>
      <c r="O144" s="10"/>
    </row>
    <row r="145" spans="2:15" ht="16.5" customHeight="1" x14ac:dyDescent="0.25">
      <c r="B145" s="188" t="s">
        <v>125</v>
      </c>
      <c r="C145" s="188"/>
      <c r="D145" s="188"/>
      <c r="E145" s="84">
        <v>0</v>
      </c>
      <c r="F145" s="85">
        <f t="shared" si="7"/>
        <v>0</v>
      </c>
      <c r="G145" s="10"/>
      <c r="H145" s="10"/>
      <c r="J145" s="92">
        <f t="shared" ref="J145:J148" si="8">M145/$M$149</f>
        <v>0.19696969696969696</v>
      </c>
      <c r="K145" s="188" t="s">
        <v>126</v>
      </c>
      <c r="L145" s="188"/>
      <c r="M145" s="84">
        <f>SUM(E128:E131)</f>
        <v>26</v>
      </c>
      <c r="N145" s="85">
        <f t="shared" ref="N145:N149" si="9">M145/$M$149</f>
        <v>0.19696969696969696</v>
      </c>
      <c r="O145" s="10"/>
    </row>
    <row r="146" spans="2:15" ht="16.5" customHeight="1" x14ac:dyDescent="0.25">
      <c r="B146" s="188" t="s">
        <v>127</v>
      </c>
      <c r="C146" s="188"/>
      <c r="D146" s="188"/>
      <c r="E146" s="84">
        <v>0</v>
      </c>
      <c r="F146" s="85">
        <f t="shared" si="7"/>
        <v>0</v>
      </c>
      <c r="G146" s="10"/>
      <c r="H146" s="10"/>
      <c r="J146" s="92">
        <f t="shared" si="8"/>
        <v>5.3030303030303032E-2</v>
      </c>
      <c r="K146" s="192" t="s">
        <v>128</v>
      </c>
      <c r="L146" s="192"/>
      <c r="M146" s="95">
        <f>SUM(E132:E141)</f>
        <v>7</v>
      </c>
      <c r="N146" s="96">
        <f t="shared" si="9"/>
        <v>5.3030303030303032E-2</v>
      </c>
      <c r="O146" s="10"/>
    </row>
    <row r="147" spans="2:15" ht="16.5" customHeight="1" x14ac:dyDescent="0.25">
      <c r="B147" s="188" t="s">
        <v>81</v>
      </c>
      <c r="C147" s="188"/>
      <c r="D147" s="188"/>
      <c r="E147" s="84">
        <v>4</v>
      </c>
      <c r="F147" s="85">
        <f t="shared" si="7"/>
        <v>3.0303030303030304E-2</v>
      </c>
      <c r="G147" s="10"/>
      <c r="H147" s="10"/>
      <c r="J147" s="92">
        <f t="shared" si="8"/>
        <v>7.575757575757576E-2</v>
      </c>
      <c r="K147" s="188" t="s">
        <v>129</v>
      </c>
      <c r="L147" s="188"/>
      <c r="M147" s="84">
        <f>SUM(E142:E147)</f>
        <v>10</v>
      </c>
      <c r="N147" s="85">
        <f t="shared" si="9"/>
        <v>7.575757575757576E-2</v>
      </c>
      <c r="O147" s="10"/>
    </row>
    <row r="148" spans="2:15" ht="16.5" customHeight="1" thickBot="1" x14ac:dyDescent="0.3">
      <c r="B148" s="189" t="s">
        <v>130</v>
      </c>
      <c r="C148" s="189"/>
      <c r="D148" s="189"/>
      <c r="E148" s="97">
        <v>20</v>
      </c>
      <c r="F148" s="98">
        <f t="shared" si="7"/>
        <v>0.15151515151515152</v>
      </c>
      <c r="G148" s="10"/>
      <c r="H148" s="10"/>
      <c r="I148" s="10"/>
      <c r="J148" s="92">
        <f t="shared" si="8"/>
        <v>0.15151515151515152</v>
      </c>
      <c r="K148" s="190" t="s">
        <v>130</v>
      </c>
      <c r="L148" s="190"/>
      <c r="M148" s="97">
        <f>SUM(E148)</f>
        <v>20</v>
      </c>
      <c r="N148" s="98">
        <f t="shared" si="9"/>
        <v>0.15151515151515152</v>
      </c>
      <c r="O148" s="10"/>
    </row>
    <row r="149" spans="2:15" ht="19.5" customHeight="1" x14ac:dyDescent="0.25">
      <c r="B149" s="177" t="s">
        <v>2</v>
      </c>
      <c r="C149" s="177"/>
      <c r="D149" s="177"/>
      <c r="E149" s="20">
        <f>SUM(E124:E148)</f>
        <v>132</v>
      </c>
      <c r="F149" s="99">
        <f t="shared" si="7"/>
        <v>1</v>
      </c>
      <c r="G149" s="10"/>
      <c r="H149" s="100"/>
      <c r="I149" s="101"/>
      <c r="K149" s="177" t="s">
        <v>2</v>
      </c>
      <c r="L149" s="177"/>
      <c r="M149" s="20">
        <f>SUM(M144:M148)</f>
        <v>132</v>
      </c>
      <c r="N149" s="35">
        <f t="shared" si="9"/>
        <v>1</v>
      </c>
      <c r="O149" s="10"/>
    </row>
    <row r="150" spans="2:15" ht="10.5" customHeight="1" x14ac:dyDescent="0.25">
      <c r="B150" s="102"/>
      <c r="G150" s="100"/>
      <c r="H150" s="100"/>
      <c r="I150" s="185"/>
      <c r="J150" s="185"/>
      <c r="K150" s="185"/>
      <c r="L150" s="185"/>
      <c r="M150" s="101"/>
      <c r="N150" s="10"/>
      <c r="O150" s="10"/>
    </row>
    <row r="151" spans="2:15" ht="7.5" customHeight="1" x14ac:dyDescent="0.25">
      <c r="B151" s="102"/>
      <c r="G151" s="100"/>
      <c r="H151" s="100"/>
      <c r="I151" s="103"/>
      <c r="J151" s="103"/>
      <c r="K151" s="103"/>
      <c r="L151" s="103"/>
      <c r="M151" s="101"/>
      <c r="N151" s="10"/>
      <c r="O151" s="10"/>
    </row>
    <row r="152" spans="2:15" ht="15.4" customHeight="1" x14ac:dyDescent="0.25">
      <c r="G152" s="100"/>
      <c r="H152" s="100"/>
      <c r="I152" s="103"/>
      <c r="J152" s="103"/>
      <c r="K152" s="103"/>
      <c r="L152" s="103"/>
      <c r="M152" s="101"/>
      <c r="N152" s="10"/>
      <c r="O152" s="10"/>
    </row>
    <row r="153" spans="2:15" ht="15.4" customHeight="1" x14ac:dyDescent="0.25">
      <c r="B153" s="100"/>
      <c r="C153" s="100"/>
      <c r="D153" s="100"/>
      <c r="E153" s="100"/>
      <c r="F153" s="100"/>
      <c r="G153" s="100"/>
      <c r="H153" s="10"/>
      <c r="N153" s="10"/>
      <c r="O153" s="10"/>
    </row>
    <row r="154" spans="2:15" ht="15.4" customHeight="1" x14ac:dyDescent="0.25">
      <c r="B154" s="100"/>
      <c r="C154" s="100"/>
      <c r="D154" s="100"/>
      <c r="E154" s="100"/>
      <c r="F154" s="100"/>
      <c r="G154" s="100"/>
      <c r="H154" s="10"/>
      <c r="N154" s="10"/>
      <c r="O154" s="10"/>
    </row>
    <row r="155" spans="2:15" ht="24.95" customHeight="1" x14ac:dyDescent="0.25">
      <c r="B155" s="183" t="s">
        <v>131</v>
      </c>
      <c r="C155" s="183"/>
      <c r="D155" s="183"/>
      <c r="E155" s="104" t="s">
        <v>2</v>
      </c>
      <c r="F155" s="100"/>
      <c r="G155" s="105"/>
      <c r="H155" s="10"/>
      <c r="N155" s="10"/>
      <c r="O155" s="10"/>
    </row>
    <row r="156" spans="2:15" ht="13.9" customHeight="1" x14ac:dyDescent="0.25">
      <c r="B156" s="42" t="s">
        <v>132</v>
      </c>
      <c r="C156" s="42"/>
      <c r="D156" s="42"/>
      <c r="E156" s="16">
        <v>69</v>
      </c>
      <c r="F156" s="10"/>
      <c r="G156" s="10"/>
      <c r="H156" s="10"/>
      <c r="N156" s="10"/>
      <c r="O156" s="10"/>
    </row>
    <row r="157" spans="2:15" ht="13.9" customHeight="1" x14ac:dyDescent="0.25">
      <c r="B157" s="44" t="s">
        <v>133</v>
      </c>
      <c r="C157" s="44"/>
      <c r="D157" s="44"/>
      <c r="E157" s="17">
        <v>23</v>
      </c>
      <c r="F157" s="10"/>
      <c r="G157" s="10"/>
      <c r="H157" s="10"/>
      <c r="N157" s="10"/>
      <c r="O157" s="10"/>
    </row>
    <row r="158" spans="2:15" ht="13.9" customHeight="1" x14ac:dyDescent="0.25">
      <c r="B158" s="44" t="s">
        <v>134</v>
      </c>
      <c r="C158" s="44"/>
      <c r="D158" s="44"/>
      <c r="E158" s="17">
        <v>0</v>
      </c>
      <c r="F158" s="10"/>
      <c r="G158" s="10"/>
      <c r="H158" s="10"/>
      <c r="N158" s="10"/>
      <c r="O158" s="10"/>
    </row>
    <row r="159" spans="2:15" ht="13.9" customHeight="1" x14ac:dyDescent="0.25">
      <c r="B159" s="44" t="s">
        <v>135</v>
      </c>
      <c r="C159" s="44"/>
      <c r="D159" s="44"/>
      <c r="E159" s="17">
        <v>0</v>
      </c>
      <c r="F159" s="106"/>
      <c r="G159" s="10"/>
      <c r="H159" s="10"/>
      <c r="N159" s="10"/>
      <c r="O159" s="10"/>
    </row>
    <row r="160" spans="2:15" ht="13.9" customHeight="1" x14ac:dyDescent="0.25">
      <c r="B160" s="44" t="s">
        <v>136</v>
      </c>
      <c r="C160" s="44"/>
      <c r="D160" s="44"/>
      <c r="E160" s="17">
        <v>19</v>
      </c>
      <c r="F160" s="106"/>
      <c r="G160" s="10"/>
      <c r="H160" s="10"/>
      <c r="N160" s="10"/>
      <c r="O160" s="10"/>
    </row>
    <row r="161" spans="2:15" ht="13.9" customHeight="1" x14ac:dyDescent="0.25">
      <c r="B161" s="44" t="s">
        <v>137</v>
      </c>
      <c r="C161" s="44"/>
      <c r="D161" s="44"/>
      <c r="E161" s="17">
        <v>2</v>
      </c>
      <c r="F161" s="106"/>
      <c r="G161" s="10"/>
      <c r="H161" s="10"/>
      <c r="N161" s="10"/>
      <c r="O161" s="10"/>
    </row>
    <row r="162" spans="2:15" ht="13.9" customHeight="1" x14ac:dyDescent="0.25">
      <c r="B162" s="44" t="s">
        <v>138</v>
      </c>
      <c r="C162" s="50"/>
      <c r="D162" s="50"/>
      <c r="E162" s="17">
        <v>5</v>
      </c>
      <c r="F162" s="106"/>
      <c r="G162" s="10"/>
      <c r="H162" s="10"/>
      <c r="N162" s="10"/>
      <c r="O162" s="10"/>
    </row>
    <row r="163" spans="2:15" ht="13.9" customHeight="1" x14ac:dyDescent="0.25">
      <c r="B163" s="44" t="s">
        <v>139</v>
      </c>
      <c r="C163" s="50"/>
      <c r="D163" s="50"/>
      <c r="E163" s="17">
        <v>7</v>
      </c>
      <c r="F163" s="106"/>
      <c r="G163" s="10"/>
      <c r="H163" s="10"/>
      <c r="N163" s="10"/>
      <c r="O163" s="10"/>
    </row>
    <row r="164" spans="2:15" ht="13.9" customHeight="1" x14ac:dyDescent="0.25">
      <c r="B164" s="44" t="s">
        <v>81</v>
      </c>
      <c r="C164" s="50"/>
      <c r="D164" s="50"/>
      <c r="E164" s="17">
        <v>6</v>
      </c>
      <c r="G164" s="10"/>
      <c r="H164" s="10"/>
      <c r="N164" s="10"/>
      <c r="O164" s="10"/>
    </row>
    <row r="165" spans="2:15" ht="13.9" customHeight="1" thickBot="1" x14ac:dyDescent="0.3">
      <c r="B165" s="47" t="s">
        <v>140</v>
      </c>
      <c r="C165" s="47"/>
      <c r="D165" s="47"/>
      <c r="E165" s="49">
        <v>14</v>
      </c>
      <c r="G165" s="10"/>
      <c r="H165" s="10"/>
      <c r="N165" s="10"/>
      <c r="O165" s="10"/>
    </row>
    <row r="166" spans="2:15" ht="15.4" customHeight="1" x14ac:dyDescent="0.25">
      <c r="B166" s="107" t="s">
        <v>141</v>
      </c>
      <c r="C166" s="108"/>
      <c r="D166" s="108"/>
      <c r="E166" s="109"/>
      <c r="G166" s="10"/>
      <c r="H166" s="10"/>
      <c r="I166" s="110"/>
      <c r="N166" s="10"/>
      <c r="O166" s="10"/>
    </row>
    <row r="167" spans="2:15" ht="12.75" customHeight="1" x14ac:dyDescent="0.25">
      <c r="B167" s="102"/>
      <c r="C167" s="111"/>
      <c r="D167" s="112"/>
      <c r="E167" s="113"/>
      <c r="G167" s="10"/>
      <c r="H167" s="10"/>
      <c r="I167" s="110"/>
      <c r="N167" s="10"/>
      <c r="O167" s="10"/>
    </row>
    <row r="168" spans="2:15" ht="25.5" customHeight="1" x14ac:dyDescent="0.25">
      <c r="B168" s="4"/>
      <c r="C168" s="55"/>
      <c r="D168" s="55"/>
      <c r="E168" s="56"/>
      <c r="F168" s="56"/>
      <c r="G168" s="10"/>
      <c r="H168" s="55"/>
      <c r="I168" s="55"/>
      <c r="J168" s="55"/>
      <c r="K168" s="55"/>
      <c r="L168" s="55"/>
      <c r="M168" s="55"/>
      <c r="N168" s="55"/>
      <c r="O168" s="55"/>
    </row>
    <row r="169" spans="2:15" ht="8.25" customHeight="1" x14ac:dyDescent="0.25">
      <c r="B169" s="4"/>
      <c r="C169" s="55"/>
      <c r="D169" s="55"/>
      <c r="E169" s="56"/>
      <c r="F169" s="56"/>
      <c r="G169" s="10"/>
      <c r="H169" s="55"/>
      <c r="I169" s="55"/>
      <c r="J169" s="55"/>
      <c r="K169" s="55"/>
      <c r="L169" s="55"/>
      <c r="M169" s="55"/>
      <c r="N169" s="55"/>
      <c r="O169" s="55"/>
    </row>
    <row r="170" spans="2:15" ht="15.4" customHeight="1" x14ac:dyDescent="0.25">
      <c r="B170" s="186"/>
      <c r="C170" s="186"/>
      <c r="D170" s="186"/>
      <c r="E170" s="8"/>
      <c r="F170" s="12"/>
      <c r="G170" s="10"/>
      <c r="H170" s="10"/>
      <c r="I170" s="186"/>
      <c r="J170" s="186"/>
      <c r="K170" s="186"/>
      <c r="L170" s="8"/>
      <c r="M170" s="10"/>
      <c r="N170" s="10"/>
      <c r="O170" s="10"/>
    </row>
    <row r="171" spans="2:15" ht="15.4" customHeight="1" x14ac:dyDescent="0.25">
      <c r="B171" s="186"/>
      <c r="C171" s="186"/>
      <c r="D171" s="186"/>
      <c r="E171" s="8"/>
      <c r="F171" s="12"/>
      <c r="G171" s="55"/>
      <c r="H171" s="10"/>
      <c r="I171" s="186"/>
      <c r="J171" s="186"/>
      <c r="K171" s="186"/>
      <c r="L171" s="8"/>
      <c r="M171" s="10"/>
      <c r="N171" s="10"/>
      <c r="O171" s="10"/>
    </row>
    <row r="172" spans="2:15" ht="15.4" customHeight="1" x14ac:dyDescent="0.25">
      <c r="B172" s="58"/>
      <c r="C172" s="58"/>
      <c r="D172" s="58"/>
      <c r="E172" s="8"/>
      <c r="F172" s="12"/>
      <c r="G172" s="10"/>
      <c r="H172" s="10"/>
      <c r="I172" s="58"/>
      <c r="J172" s="58"/>
      <c r="K172" s="58"/>
      <c r="L172" s="8"/>
      <c r="M172" s="10"/>
      <c r="N172" s="10"/>
      <c r="O172" s="10"/>
    </row>
    <row r="173" spans="2:15" ht="31.5" customHeight="1" x14ac:dyDescent="0.25">
      <c r="B173" s="187" t="s">
        <v>82</v>
      </c>
      <c r="C173" s="187"/>
      <c r="D173" s="104" t="s">
        <v>2</v>
      </c>
      <c r="E173" s="114" t="s">
        <v>53</v>
      </c>
      <c r="F173" s="12"/>
      <c r="G173" s="10"/>
      <c r="H173" s="10"/>
      <c r="J173" s="187" t="s">
        <v>142</v>
      </c>
      <c r="K173" s="187"/>
      <c r="L173" s="104" t="s">
        <v>2</v>
      </c>
      <c r="M173" s="114" t="s">
        <v>53</v>
      </c>
      <c r="N173" s="10"/>
      <c r="O173" s="10"/>
    </row>
    <row r="174" spans="2:15" ht="17.25" customHeight="1" x14ac:dyDescent="0.25">
      <c r="B174" s="184" t="s">
        <v>91</v>
      </c>
      <c r="C174" s="184"/>
      <c r="D174" s="43">
        <v>0</v>
      </c>
      <c r="E174" s="25">
        <f t="shared" ref="E174:E179" si="10">D174/$D$179</f>
        <v>0</v>
      </c>
      <c r="F174" s="12"/>
      <c r="H174" s="115" t="s">
        <v>143</v>
      </c>
      <c r="J174" s="184" t="s">
        <v>89</v>
      </c>
      <c r="K174" s="184"/>
      <c r="L174" s="43">
        <v>19</v>
      </c>
      <c r="M174" s="25">
        <f>L174/$L$177</f>
        <v>0.14393939393939395</v>
      </c>
      <c r="N174" s="10"/>
      <c r="O174" s="10"/>
    </row>
    <row r="175" spans="2:15" ht="17.25" customHeight="1" x14ac:dyDescent="0.25">
      <c r="B175" s="180" t="s">
        <v>92</v>
      </c>
      <c r="C175" s="180"/>
      <c r="D175" s="46">
        <v>32</v>
      </c>
      <c r="E175" s="45">
        <f t="shared" si="10"/>
        <v>0.24242424242424243</v>
      </c>
      <c r="H175" s="116">
        <f>SUM(E175:E176)</f>
        <v>0.77272727272727271</v>
      </c>
      <c r="J175" s="180" t="s">
        <v>86</v>
      </c>
      <c r="K175" s="180"/>
      <c r="L175" s="46">
        <v>75</v>
      </c>
      <c r="M175" s="45">
        <f>L175/$L$177</f>
        <v>0.56818181818181823</v>
      </c>
      <c r="N175" s="10"/>
      <c r="O175" s="10"/>
    </row>
    <row r="176" spans="2:15" ht="17.25" customHeight="1" thickBot="1" x14ac:dyDescent="0.3">
      <c r="B176" s="180" t="s">
        <v>93</v>
      </c>
      <c r="C176" s="180"/>
      <c r="D176" s="46">
        <v>70</v>
      </c>
      <c r="E176" s="45">
        <f t="shared" si="10"/>
        <v>0.53030303030303028</v>
      </c>
      <c r="J176" s="181" t="s">
        <v>140</v>
      </c>
      <c r="K176" s="181"/>
      <c r="L176" s="51">
        <v>38</v>
      </c>
      <c r="M176" s="52">
        <f>L176/$L$177</f>
        <v>0.2878787878787879</v>
      </c>
      <c r="N176" s="10"/>
      <c r="O176" s="10"/>
    </row>
    <row r="177" spans="2:15" ht="17.25" customHeight="1" x14ac:dyDescent="0.25">
      <c r="B177" s="180" t="s">
        <v>95</v>
      </c>
      <c r="C177" s="180"/>
      <c r="D177" s="46">
        <v>5</v>
      </c>
      <c r="E177" s="45">
        <f t="shared" si="10"/>
        <v>3.787878787878788E-2</v>
      </c>
      <c r="G177" s="10"/>
      <c r="H177" s="10"/>
      <c r="J177" s="177" t="s">
        <v>2</v>
      </c>
      <c r="K177" s="177"/>
      <c r="L177" s="20">
        <f>SUM(L174:L176)</f>
        <v>132</v>
      </c>
      <c r="M177" s="35">
        <f>L177/$L$177</f>
        <v>1</v>
      </c>
      <c r="N177" s="10"/>
      <c r="O177" s="10"/>
    </row>
    <row r="178" spans="2:15" ht="17.25" customHeight="1" thickBot="1" x14ac:dyDescent="0.3">
      <c r="B178" s="181" t="s">
        <v>144</v>
      </c>
      <c r="C178" s="181"/>
      <c r="D178" s="51">
        <v>25</v>
      </c>
      <c r="E178" s="52">
        <f t="shared" si="10"/>
        <v>0.18939393939393939</v>
      </c>
      <c r="F178" s="12"/>
      <c r="G178" s="10"/>
      <c r="H178" s="10"/>
      <c r="I178" s="117"/>
      <c r="J178" s="12"/>
      <c r="K178" s="118"/>
      <c r="L178" s="12"/>
      <c r="M178" s="10"/>
      <c r="N178" s="10"/>
      <c r="O178" s="10"/>
    </row>
    <row r="179" spans="2:15" ht="17.25" customHeight="1" x14ac:dyDescent="0.25">
      <c r="B179" s="177" t="s">
        <v>2</v>
      </c>
      <c r="C179" s="177"/>
      <c r="D179" s="20">
        <f>SUM(D174:D178)</f>
        <v>132</v>
      </c>
      <c r="E179" s="35">
        <f t="shared" si="10"/>
        <v>1</v>
      </c>
      <c r="F179" s="12"/>
      <c r="G179" s="10"/>
      <c r="H179" s="10"/>
      <c r="L179" s="12"/>
      <c r="M179" s="10"/>
      <c r="N179" s="10"/>
      <c r="O179" s="10"/>
    </row>
    <row r="180" spans="2:15" ht="15.4" customHeight="1" x14ac:dyDescent="0.25">
      <c r="C180" s="68"/>
      <c r="D180" s="68"/>
      <c r="G180" s="10"/>
      <c r="I180" s="9"/>
      <c r="J180" s="9"/>
      <c r="K180" s="9"/>
      <c r="L180" s="9"/>
    </row>
    <row r="181" spans="2:15" ht="15.4" customHeight="1" x14ac:dyDescent="0.25">
      <c r="G181" s="10"/>
      <c r="I181" s="119"/>
      <c r="J181" s="9"/>
      <c r="K181" s="120"/>
      <c r="L181" s="120"/>
    </row>
    <row r="182" spans="2:15" ht="15.4" customHeight="1" x14ac:dyDescent="0.25">
      <c r="G182" s="10"/>
      <c r="I182" s="119"/>
      <c r="J182" s="9"/>
      <c r="K182" s="120"/>
      <c r="L182" s="120"/>
    </row>
    <row r="183" spans="2:15" ht="15.4" customHeight="1" x14ac:dyDescent="0.25">
      <c r="B183" s="182"/>
      <c r="C183" s="182"/>
      <c r="D183" s="182"/>
      <c r="E183" s="182"/>
      <c r="I183" s="121"/>
      <c r="J183" s="121"/>
      <c r="K183" s="122"/>
      <c r="L183" s="123"/>
      <c r="M183" s="124"/>
    </row>
    <row r="184" spans="2:15" ht="24.95" customHeight="1" x14ac:dyDescent="0.25">
      <c r="B184" s="183" t="s">
        <v>145</v>
      </c>
      <c r="C184" s="183"/>
      <c r="D184" s="104" t="s">
        <v>2</v>
      </c>
      <c r="E184" s="114" t="s">
        <v>53</v>
      </c>
      <c r="I184" s="121"/>
      <c r="J184" s="121"/>
      <c r="K184" s="122"/>
      <c r="L184" s="123"/>
      <c r="M184" s="124"/>
    </row>
    <row r="185" spans="2:15" ht="18" customHeight="1" x14ac:dyDescent="0.25">
      <c r="B185" s="175" t="s">
        <v>146</v>
      </c>
      <c r="C185" s="175"/>
      <c r="D185" s="51">
        <v>81</v>
      </c>
      <c r="E185" s="52">
        <f>D185/$D$188</f>
        <v>0.61363636363636365</v>
      </c>
      <c r="G185" s="125"/>
      <c r="I185" s="121"/>
      <c r="J185" s="121"/>
      <c r="K185" s="122"/>
      <c r="L185" s="123"/>
      <c r="M185" s="122"/>
      <c r="N185" s="126"/>
    </row>
    <row r="186" spans="2:15" ht="18" customHeight="1" x14ac:dyDescent="0.25">
      <c r="B186" s="176" t="s">
        <v>147</v>
      </c>
      <c r="C186" s="176"/>
      <c r="D186" s="46">
        <v>21</v>
      </c>
      <c r="E186" s="45">
        <f>D186/$D$188</f>
        <v>0.15909090909090909</v>
      </c>
      <c r="I186" s="121"/>
      <c r="J186" s="121"/>
      <c r="K186" s="122"/>
      <c r="L186" s="123"/>
      <c r="M186" s="122"/>
      <c r="N186" s="126"/>
    </row>
    <row r="187" spans="2:15" ht="18" customHeight="1" thickBot="1" x14ac:dyDescent="0.3">
      <c r="B187" s="175" t="s">
        <v>144</v>
      </c>
      <c r="C187" s="175"/>
      <c r="D187" s="51">
        <v>30</v>
      </c>
      <c r="E187" s="52">
        <f>D187/$D$188</f>
        <v>0.22727272727272727</v>
      </c>
      <c r="I187" s="121"/>
      <c r="J187" s="121"/>
      <c r="K187" s="122"/>
      <c r="L187" s="123"/>
      <c r="M187" s="124"/>
    </row>
    <row r="188" spans="2:15" ht="15.4" customHeight="1" x14ac:dyDescent="0.25">
      <c r="B188" s="177" t="s">
        <v>2</v>
      </c>
      <c r="C188" s="177"/>
      <c r="D188" s="20">
        <f>SUM(D185:D187)</f>
        <v>132</v>
      </c>
      <c r="E188" s="35">
        <f>D188/$D$188</f>
        <v>1</v>
      </c>
      <c r="I188" s="121"/>
      <c r="J188" s="121"/>
      <c r="K188" s="122"/>
      <c r="L188" s="123"/>
      <c r="M188" s="124"/>
    </row>
    <row r="189" spans="2:15" ht="15.4" customHeight="1" x14ac:dyDescent="0.25">
      <c r="B189" s="111"/>
      <c r="C189" s="111"/>
      <c r="D189" s="112"/>
      <c r="E189" s="113"/>
      <c r="I189" s="127"/>
      <c r="J189" s="127"/>
      <c r="K189" s="124"/>
      <c r="L189" s="128"/>
      <c r="M189" s="124"/>
    </row>
    <row r="190" spans="2:15" ht="25.5" customHeight="1" x14ac:dyDescent="0.25">
      <c r="B190" s="111"/>
      <c r="C190" s="111"/>
      <c r="D190" s="112"/>
      <c r="E190" s="113"/>
      <c r="I190" s="127"/>
      <c r="J190" s="127"/>
      <c r="K190" s="124"/>
      <c r="L190" s="128"/>
      <c r="M190" s="124"/>
    </row>
    <row r="191" spans="2:15" ht="21" customHeight="1" x14ac:dyDescent="0.25">
      <c r="B191" s="111"/>
      <c r="C191" s="111"/>
      <c r="D191" s="112"/>
      <c r="E191" s="113"/>
      <c r="I191" s="127"/>
      <c r="J191" s="127"/>
      <c r="K191" s="124"/>
      <c r="L191" s="128"/>
      <c r="M191" s="124"/>
    </row>
    <row r="192" spans="2:15" s="130" customFormat="1" ht="15.4" customHeight="1" x14ac:dyDescent="0.25">
      <c r="B192" s="129"/>
      <c r="C192" s="129"/>
      <c r="D192" s="129"/>
      <c r="E192" s="129"/>
      <c r="F192" s="129"/>
      <c r="G192"/>
    </row>
    <row r="193" spans="2:25" s="130" customFormat="1" ht="15.4" customHeight="1" x14ac:dyDescent="0.25">
      <c r="B193" s="131"/>
      <c r="C193" s="131"/>
      <c r="D193" s="131"/>
      <c r="E193" s="131"/>
      <c r="F193" s="131"/>
      <c r="G193"/>
    </row>
    <row r="194" spans="2:25" s="130" customFormat="1" ht="15.4" customHeight="1" x14ac:dyDescent="0.25">
      <c r="B194" s="131"/>
      <c r="C194" s="131"/>
      <c r="D194" s="131"/>
      <c r="E194" s="131"/>
      <c r="F194" s="131"/>
      <c r="G194"/>
    </row>
    <row r="195" spans="2:25" s="130" customFormat="1" ht="35.1" customHeight="1" x14ac:dyDescent="0.25">
      <c r="B195" s="178" t="s">
        <v>148</v>
      </c>
      <c r="C195" s="179"/>
      <c r="D195" s="132">
        <v>2023</v>
      </c>
      <c r="E195" s="132" t="s">
        <v>149</v>
      </c>
      <c r="F195" s="22" t="s">
        <v>16</v>
      </c>
      <c r="G195" s="129"/>
    </row>
    <row r="196" spans="2:25" s="135" customFormat="1" ht="17.45" customHeight="1" x14ac:dyDescent="0.3">
      <c r="B196" s="170" t="s">
        <v>3</v>
      </c>
      <c r="C196" s="171"/>
      <c r="D196" s="133">
        <v>17</v>
      </c>
      <c r="E196" s="133">
        <v>18</v>
      </c>
      <c r="F196" s="134">
        <f>E196/D196-1</f>
        <v>5.8823529411764719E-2</v>
      </c>
    </row>
    <row r="197" spans="2:25" s="136" customFormat="1" ht="17.45" customHeight="1" x14ac:dyDescent="0.25">
      <c r="B197" s="170" t="s">
        <v>4</v>
      </c>
      <c r="C197" s="171"/>
      <c r="D197" s="133">
        <v>17</v>
      </c>
      <c r="E197" s="133">
        <v>15</v>
      </c>
      <c r="F197" s="134">
        <f t="shared" ref="F197:F208" si="11">E197/D197-1</f>
        <v>-0.11764705882352944</v>
      </c>
      <c r="G197"/>
      <c r="J197"/>
      <c r="K197"/>
      <c r="L197"/>
      <c r="M197"/>
      <c r="N197"/>
      <c r="O197"/>
      <c r="P197"/>
    </row>
    <row r="198" spans="2:25" s="136" customFormat="1" ht="17.45" customHeight="1" x14ac:dyDescent="0.25">
      <c r="B198" s="170" t="s">
        <v>5</v>
      </c>
      <c r="C198" s="171"/>
      <c r="D198" s="133">
        <v>16</v>
      </c>
      <c r="E198" s="133">
        <v>10</v>
      </c>
      <c r="F198" s="134">
        <f t="shared" si="11"/>
        <v>-0.375</v>
      </c>
      <c r="G198"/>
      <c r="J198"/>
      <c r="K198"/>
      <c r="L198"/>
      <c r="M198"/>
      <c r="N198"/>
      <c r="O198"/>
      <c r="P198"/>
    </row>
    <row r="199" spans="2:25" s="136" customFormat="1" ht="17.45" customHeight="1" x14ac:dyDescent="0.25">
      <c r="B199" s="170" t="s">
        <v>6</v>
      </c>
      <c r="C199" s="171"/>
      <c r="D199" s="133">
        <v>10</v>
      </c>
      <c r="E199" s="133">
        <v>23</v>
      </c>
      <c r="F199" s="134">
        <f t="shared" si="11"/>
        <v>1.2999999999999998</v>
      </c>
      <c r="G199"/>
      <c r="J199"/>
      <c r="K199"/>
      <c r="L199"/>
      <c r="M199"/>
      <c r="N199"/>
      <c r="O199"/>
      <c r="P199"/>
    </row>
    <row r="200" spans="2:25" s="136" customFormat="1" ht="18" customHeight="1" x14ac:dyDescent="0.25">
      <c r="B200" s="170" t="s">
        <v>7</v>
      </c>
      <c r="C200" s="171"/>
      <c r="D200" s="133">
        <v>9</v>
      </c>
      <c r="E200" s="133">
        <v>14</v>
      </c>
      <c r="F200" s="134">
        <f t="shared" si="11"/>
        <v>0.55555555555555558</v>
      </c>
      <c r="G200"/>
      <c r="J200"/>
      <c r="K200"/>
      <c r="L200"/>
      <c r="M200"/>
      <c r="N200"/>
      <c r="O200"/>
      <c r="P200"/>
    </row>
    <row r="201" spans="2:25" s="136" customFormat="1" ht="18" customHeight="1" x14ac:dyDescent="0.25">
      <c r="B201" s="170" t="s">
        <v>8</v>
      </c>
      <c r="C201" s="171"/>
      <c r="D201" s="133">
        <v>10</v>
      </c>
      <c r="E201" s="133">
        <v>13</v>
      </c>
      <c r="F201" s="134">
        <f t="shared" si="11"/>
        <v>0.30000000000000004</v>
      </c>
      <c r="G201"/>
      <c r="J201"/>
      <c r="K201"/>
      <c r="L201"/>
      <c r="M201"/>
      <c r="N201"/>
      <c r="O201"/>
      <c r="P201"/>
    </row>
    <row r="202" spans="2:25" s="136" customFormat="1" ht="18" customHeight="1" x14ac:dyDescent="0.25">
      <c r="B202" s="170" t="s">
        <v>9</v>
      </c>
      <c r="C202" s="171"/>
      <c r="D202" s="133">
        <v>18</v>
      </c>
      <c r="E202" s="133">
        <v>11</v>
      </c>
      <c r="F202" s="134">
        <f t="shared" si="11"/>
        <v>-0.38888888888888884</v>
      </c>
      <c r="G202"/>
      <c r="J202"/>
      <c r="K202"/>
      <c r="L202"/>
      <c r="M202"/>
      <c r="N202"/>
      <c r="O202"/>
      <c r="P202"/>
    </row>
    <row r="203" spans="2:25" s="136" customFormat="1" ht="18" customHeight="1" x14ac:dyDescent="0.25">
      <c r="B203" s="170" t="s">
        <v>10</v>
      </c>
      <c r="C203" s="171"/>
      <c r="D203" s="133">
        <v>15</v>
      </c>
      <c r="E203" s="133">
        <v>14</v>
      </c>
      <c r="F203" s="134">
        <f t="shared" si="11"/>
        <v>-6.6666666666666652E-2</v>
      </c>
      <c r="G203"/>
      <c r="J203"/>
      <c r="K203"/>
      <c r="L203"/>
      <c r="M203"/>
      <c r="N203"/>
      <c r="O203"/>
      <c r="P203"/>
    </row>
    <row r="204" spans="2:25" s="136" customFormat="1" ht="18" customHeight="1" x14ac:dyDescent="0.25">
      <c r="B204" s="170" t="s">
        <v>11</v>
      </c>
      <c r="C204" s="171"/>
      <c r="D204" s="133">
        <v>11</v>
      </c>
      <c r="E204" s="133">
        <v>5</v>
      </c>
      <c r="F204" s="134">
        <f t="shared" si="11"/>
        <v>-0.54545454545454541</v>
      </c>
      <c r="G204"/>
      <c r="J204"/>
      <c r="K204"/>
      <c r="L204"/>
      <c r="M204"/>
      <c r="N204"/>
      <c r="O204"/>
      <c r="P204"/>
    </row>
    <row r="205" spans="2:25" s="136" customFormat="1" ht="18" customHeight="1" thickBot="1" x14ac:dyDescent="0.3">
      <c r="B205" s="170" t="s">
        <v>12</v>
      </c>
      <c r="C205" s="171"/>
      <c r="D205" s="133">
        <v>21</v>
      </c>
      <c r="E205" s="133">
        <v>9</v>
      </c>
      <c r="F205" s="134">
        <f t="shared" si="11"/>
        <v>-0.5714285714285714</v>
      </c>
      <c r="G205"/>
      <c r="J205"/>
      <c r="K205"/>
      <c r="L205"/>
      <c r="M205"/>
      <c r="N205"/>
      <c r="O205"/>
      <c r="P205"/>
    </row>
    <row r="206" spans="2:25" s="136" customFormat="1" ht="18" hidden="1" customHeight="1" x14ac:dyDescent="0.25">
      <c r="B206" s="170" t="s">
        <v>13</v>
      </c>
      <c r="C206" s="171"/>
      <c r="D206" s="133">
        <v>11</v>
      </c>
      <c r="E206" s="133"/>
      <c r="F206" s="134">
        <f t="shared" si="11"/>
        <v>-1</v>
      </c>
      <c r="G206"/>
      <c r="J206"/>
      <c r="K206"/>
      <c r="L206"/>
      <c r="M206"/>
      <c r="N206"/>
      <c r="O206"/>
      <c r="P206"/>
    </row>
    <row r="207" spans="2:25" s="136" customFormat="1" ht="18" hidden="1" customHeight="1" thickBot="1" x14ac:dyDescent="0.3">
      <c r="B207" s="172" t="s">
        <v>14</v>
      </c>
      <c r="C207" s="173"/>
      <c r="D207" s="133">
        <v>15</v>
      </c>
      <c r="E207" s="133"/>
      <c r="F207" s="137">
        <f t="shared" si="11"/>
        <v>-1</v>
      </c>
      <c r="G207"/>
      <c r="J207"/>
      <c r="K207"/>
      <c r="L207"/>
      <c r="M207"/>
      <c r="N207"/>
      <c r="O207"/>
      <c r="P207"/>
    </row>
    <row r="208" spans="2:25" s="140" customFormat="1" ht="21.6" customHeight="1" x14ac:dyDescent="0.25">
      <c r="B208" s="174" t="s">
        <v>2</v>
      </c>
      <c r="C208" s="174"/>
      <c r="D208" s="138">
        <f>+SUM(D196:D205)</f>
        <v>144</v>
      </c>
      <c r="E208" s="138">
        <f>+SUM(E196:E207)</f>
        <v>132</v>
      </c>
      <c r="F208" s="139">
        <f t="shared" si="11"/>
        <v>-8.333333333333337E-2</v>
      </c>
      <c r="G208"/>
      <c r="W208" s="141"/>
      <c r="X208" s="141"/>
      <c r="Y208" s="141"/>
    </row>
    <row r="209" spans="2:10" s="130" customFormat="1" ht="30" customHeight="1" x14ac:dyDescent="0.25">
      <c r="B209" s="169" t="s">
        <v>150</v>
      </c>
      <c r="C209" s="169"/>
      <c r="D209" s="169"/>
      <c r="E209" s="169"/>
      <c r="F209" s="169"/>
      <c r="G209" s="142"/>
    </row>
    <row r="210" spans="2:10" s="130" customFormat="1" ht="15.4" customHeight="1" x14ac:dyDescent="0.25">
      <c r="B210" s="169"/>
      <c r="C210" s="169"/>
      <c r="D210" s="169"/>
      <c r="E210" s="169"/>
      <c r="F210" s="169"/>
      <c r="G210" s="142"/>
    </row>
    <row r="211" spans="2:10" s="130" customFormat="1" ht="15.4" customHeight="1" x14ac:dyDescent="0.25">
      <c r="B211" s="143"/>
      <c r="C211" s="143"/>
      <c r="D211" s="144"/>
      <c r="E211" s="144"/>
      <c r="F211" s="145"/>
      <c r="G211" s="142"/>
    </row>
    <row r="212" spans="2:10" s="130" customFormat="1" ht="15.4" customHeight="1" x14ac:dyDescent="0.25">
      <c r="B212" s="143"/>
      <c r="C212" s="143"/>
      <c r="D212" s="144"/>
      <c r="E212" s="144"/>
      <c r="F212" s="145"/>
      <c r="G212" s="142"/>
    </row>
    <row r="213" spans="2:10" s="130" customFormat="1" ht="15.4" customHeight="1" x14ac:dyDescent="0.25">
      <c r="B213" s="146"/>
      <c r="C213" s="146"/>
      <c r="D213" s="146"/>
      <c r="E213" s="147"/>
      <c r="F213" s="147"/>
      <c r="G213" s="147"/>
      <c r="H213" s="147"/>
    </row>
    <row r="214" spans="2:10" s="130" customFormat="1" ht="15.4" customHeight="1" x14ac:dyDescent="0.25">
      <c r="B214" s="146"/>
      <c r="C214" s="146"/>
      <c r="D214" s="146"/>
      <c r="E214" s="147"/>
      <c r="F214" s="147"/>
      <c r="G214" s="147"/>
      <c r="H214" s="147"/>
    </row>
    <row r="215" spans="2:10" s="130" customFormat="1" ht="31.5" customHeight="1" x14ac:dyDescent="0.25">
      <c r="B215" s="148" t="s">
        <v>18</v>
      </c>
      <c r="C215" s="149" t="s">
        <v>151</v>
      </c>
      <c r="D215" s="150">
        <v>2020</v>
      </c>
      <c r="E215" s="151">
        <v>2021</v>
      </c>
      <c r="F215" s="150">
        <v>2022</v>
      </c>
      <c r="G215" s="150">
        <v>2023</v>
      </c>
      <c r="H215" s="150" t="s">
        <v>152</v>
      </c>
      <c r="I215"/>
    </row>
    <row r="216" spans="2:10" s="130" customFormat="1" ht="15.6" customHeight="1" x14ac:dyDescent="0.25">
      <c r="B216" s="152" t="s">
        <v>45</v>
      </c>
      <c r="C216" s="153">
        <f>+SUM(D216:H216)</f>
        <v>14</v>
      </c>
      <c r="D216" s="154">
        <v>3</v>
      </c>
      <c r="E216" s="154">
        <v>4</v>
      </c>
      <c r="F216" s="154">
        <v>3</v>
      </c>
      <c r="G216" s="154">
        <v>2</v>
      </c>
      <c r="H216" s="154">
        <v>2</v>
      </c>
      <c r="I216"/>
      <c r="J216" s="155"/>
    </row>
    <row r="217" spans="2:10" s="130" customFormat="1" ht="15.6" customHeight="1" x14ac:dyDescent="0.25">
      <c r="B217" s="152" t="s">
        <v>34</v>
      </c>
      <c r="C217" s="153">
        <f t="shared" ref="C217:C241" si="12">+SUM(D217:H217)</f>
        <v>16</v>
      </c>
      <c r="D217" s="154">
        <v>4</v>
      </c>
      <c r="E217" s="154">
        <v>1</v>
      </c>
      <c r="F217" s="154">
        <v>5</v>
      </c>
      <c r="G217" s="154">
        <v>1</v>
      </c>
      <c r="H217" s="154">
        <v>5</v>
      </c>
      <c r="I217"/>
      <c r="J217" s="155"/>
    </row>
    <row r="218" spans="2:10" s="130" customFormat="1" ht="15.6" customHeight="1" x14ac:dyDescent="0.25">
      <c r="B218" s="152" t="s">
        <v>42</v>
      </c>
      <c r="C218" s="153">
        <f t="shared" si="12"/>
        <v>18</v>
      </c>
      <c r="D218" s="154">
        <v>5</v>
      </c>
      <c r="E218" s="154">
        <v>5</v>
      </c>
      <c r="F218" s="154">
        <v>4</v>
      </c>
      <c r="G218" s="154">
        <v>2</v>
      </c>
      <c r="H218" s="154">
        <v>2</v>
      </c>
      <c r="I218"/>
      <c r="J218" s="155"/>
    </row>
    <row r="219" spans="2:10" s="130" customFormat="1" ht="15.6" customHeight="1" x14ac:dyDescent="0.25">
      <c r="B219" s="152" t="s">
        <v>22</v>
      </c>
      <c r="C219" s="153">
        <f t="shared" si="12"/>
        <v>60</v>
      </c>
      <c r="D219" s="154">
        <v>8</v>
      </c>
      <c r="E219" s="154">
        <v>8</v>
      </c>
      <c r="F219" s="154">
        <v>12</v>
      </c>
      <c r="G219" s="154">
        <v>26</v>
      </c>
      <c r="H219" s="154">
        <v>6</v>
      </c>
      <c r="I219"/>
      <c r="J219" s="155"/>
    </row>
    <row r="220" spans="2:10" s="130" customFormat="1" ht="15.6" customHeight="1" x14ac:dyDescent="0.25">
      <c r="B220" s="152" t="s">
        <v>32</v>
      </c>
      <c r="C220" s="153">
        <f t="shared" si="12"/>
        <v>20</v>
      </c>
      <c r="D220" s="154">
        <v>8</v>
      </c>
      <c r="E220" s="154">
        <v>5</v>
      </c>
      <c r="F220" s="154">
        <v>1</v>
      </c>
      <c r="G220" s="154">
        <v>5</v>
      </c>
      <c r="H220" s="154">
        <v>1</v>
      </c>
      <c r="I220"/>
      <c r="J220" s="155"/>
    </row>
    <row r="221" spans="2:10" s="130" customFormat="1" ht="15.6" customHeight="1" x14ac:dyDescent="0.25">
      <c r="B221" s="152" t="s">
        <v>33</v>
      </c>
      <c r="C221" s="153">
        <f t="shared" si="12"/>
        <v>27</v>
      </c>
      <c r="D221" s="154">
        <v>3</v>
      </c>
      <c r="E221" s="154">
        <v>1</v>
      </c>
      <c r="F221" s="154">
        <v>8</v>
      </c>
      <c r="G221" s="154">
        <v>7</v>
      </c>
      <c r="H221" s="154">
        <v>8</v>
      </c>
      <c r="I221"/>
      <c r="J221" s="155"/>
    </row>
    <row r="222" spans="2:10" s="130" customFormat="1" ht="15.6" customHeight="1" x14ac:dyDescent="0.25">
      <c r="B222" s="152" t="s">
        <v>37</v>
      </c>
      <c r="C222" s="153">
        <f t="shared" si="12"/>
        <v>18</v>
      </c>
      <c r="D222" s="154">
        <v>5</v>
      </c>
      <c r="E222" s="154">
        <v>8</v>
      </c>
      <c r="F222" s="154">
        <v>1</v>
      </c>
      <c r="G222" s="154">
        <v>2</v>
      </c>
      <c r="H222" s="154">
        <v>2</v>
      </c>
      <c r="I222"/>
      <c r="J222" s="155"/>
    </row>
    <row r="223" spans="2:10" s="130" customFormat="1" ht="15.6" customHeight="1" x14ac:dyDescent="0.25">
      <c r="B223" s="152" t="s">
        <v>23</v>
      </c>
      <c r="C223" s="153">
        <f t="shared" si="12"/>
        <v>46</v>
      </c>
      <c r="D223" s="154">
        <v>6</v>
      </c>
      <c r="E223" s="154">
        <v>8</v>
      </c>
      <c r="F223" s="154">
        <v>10</v>
      </c>
      <c r="G223" s="154">
        <v>10</v>
      </c>
      <c r="H223" s="154">
        <v>12</v>
      </c>
      <c r="I223"/>
      <c r="J223" s="155"/>
    </row>
    <row r="224" spans="2:10" s="130" customFormat="1" ht="15.6" customHeight="1" x14ac:dyDescent="0.25">
      <c r="B224" s="152" t="s">
        <v>44</v>
      </c>
      <c r="C224" s="153">
        <f t="shared" si="12"/>
        <v>13</v>
      </c>
      <c r="D224" s="154">
        <v>1</v>
      </c>
      <c r="E224" s="154">
        <v>3</v>
      </c>
      <c r="F224" s="154">
        <v>5</v>
      </c>
      <c r="G224" s="154">
        <v>4</v>
      </c>
      <c r="H224" s="154">
        <v>0</v>
      </c>
      <c r="I224"/>
      <c r="J224" s="155"/>
    </row>
    <row r="225" spans="2:10" s="130" customFormat="1" ht="15.6" customHeight="1" x14ac:dyDescent="0.25">
      <c r="B225" s="152" t="s">
        <v>30</v>
      </c>
      <c r="C225" s="153">
        <f t="shared" si="12"/>
        <v>43</v>
      </c>
      <c r="D225" s="154">
        <v>11</v>
      </c>
      <c r="E225" s="154">
        <v>7</v>
      </c>
      <c r="F225" s="154">
        <v>6</v>
      </c>
      <c r="G225" s="154">
        <v>11</v>
      </c>
      <c r="H225" s="154">
        <v>8</v>
      </c>
      <c r="I225"/>
      <c r="J225" s="155"/>
    </row>
    <row r="226" spans="2:10" s="130" customFormat="1" ht="15.6" customHeight="1" x14ac:dyDescent="0.25">
      <c r="B226" s="152" t="s">
        <v>38</v>
      </c>
      <c r="C226" s="153">
        <f t="shared" si="12"/>
        <v>25</v>
      </c>
      <c r="D226" s="154">
        <v>2</v>
      </c>
      <c r="E226" s="154">
        <v>6</v>
      </c>
      <c r="F226" s="154">
        <v>4</v>
      </c>
      <c r="G226" s="154">
        <v>5</v>
      </c>
      <c r="H226" s="154">
        <v>8</v>
      </c>
      <c r="I226"/>
      <c r="J226" s="155"/>
    </row>
    <row r="227" spans="2:10" s="130" customFormat="1" ht="15.6" customHeight="1" x14ac:dyDescent="0.25">
      <c r="B227" s="152" t="s">
        <v>25</v>
      </c>
      <c r="C227" s="153">
        <f t="shared" si="12"/>
        <v>34</v>
      </c>
      <c r="D227" s="154">
        <v>8</v>
      </c>
      <c r="E227" s="154">
        <v>6</v>
      </c>
      <c r="F227" s="154">
        <v>4</v>
      </c>
      <c r="G227" s="154">
        <v>11</v>
      </c>
      <c r="H227" s="154">
        <v>5</v>
      </c>
      <c r="I227"/>
      <c r="J227" s="155"/>
    </row>
    <row r="228" spans="2:10" s="130" customFormat="1" ht="15.6" customHeight="1" x14ac:dyDescent="0.25">
      <c r="B228" s="152" t="s">
        <v>28</v>
      </c>
      <c r="C228" s="153">
        <f t="shared" si="12"/>
        <v>33</v>
      </c>
      <c r="D228" s="154">
        <v>3</v>
      </c>
      <c r="E228" s="154">
        <v>7</v>
      </c>
      <c r="F228" s="154">
        <v>9</v>
      </c>
      <c r="G228" s="154">
        <v>9</v>
      </c>
      <c r="H228" s="154">
        <v>5</v>
      </c>
      <c r="I228"/>
      <c r="J228" s="155"/>
    </row>
    <row r="229" spans="2:10" s="130" customFormat="1" ht="15.6" customHeight="1" x14ac:dyDescent="0.25">
      <c r="B229" s="152" t="s">
        <v>36</v>
      </c>
      <c r="C229" s="153">
        <f t="shared" si="12"/>
        <v>22</v>
      </c>
      <c r="D229" s="154">
        <v>5</v>
      </c>
      <c r="E229" s="154">
        <v>2</v>
      </c>
      <c r="F229" s="154">
        <v>5</v>
      </c>
      <c r="G229" s="154">
        <v>7</v>
      </c>
      <c r="H229" s="154">
        <v>3</v>
      </c>
      <c r="I229"/>
      <c r="J229" s="155"/>
    </row>
    <row r="230" spans="2:10" s="130" customFormat="1" ht="15.6" customHeight="1" x14ac:dyDescent="0.25">
      <c r="B230" s="152" t="s">
        <v>21</v>
      </c>
      <c r="C230" s="153">
        <f t="shared" si="12"/>
        <v>129</v>
      </c>
      <c r="D230" s="154">
        <v>21</v>
      </c>
      <c r="E230" s="154">
        <v>25</v>
      </c>
      <c r="F230" s="154">
        <v>25</v>
      </c>
      <c r="G230" s="154">
        <v>27</v>
      </c>
      <c r="H230" s="154">
        <v>31</v>
      </c>
      <c r="I230"/>
      <c r="J230" s="155"/>
    </row>
    <row r="231" spans="2:10" s="130" customFormat="1" ht="15.6" customHeight="1" x14ac:dyDescent="0.25">
      <c r="B231" s="152" t="s">
        <v>31</v>
      </c>
      <c r="C231" s="153">
        <f t="shared" si="12"/>
        <v>33</v>
      </c>
      <c r="D231" s="154">
        <v>7</v>
      </c>
      <c r="E231" s="154">
        <v>7</v>
      </c>
      <c r="F231" s="154">
        <v>6</v>
      </c>
      <c r="G231" s="154">
        <v>6</v>
      </c>
      <c r="H231" s="154">
        <v>7</v>
      </c>
      <c r="I231"/>
      <c r="J231" s="155"/>
    </row>
    <row r="232" spans="2:10" s="130" customFormat="1" ht="15.6" customHeight="1" x14ac:dyDescent="0.25">
      <c r="B232" s="152" t="s">
        <v>41</v>
      </c>
      <c r="C232" s="153">
        <f t="shared" si="12"/>
        <v>18</v>
      </c>
      <c r="D232" s="154">
        <v>3</v>
      </c>
      <c r="E232" s="154">
        <v>5</v>
      </c>
      <c r="F232" s="154">
        <v>3</v>
      </c>
      <c r="G232" s="154">
        <v>3</v>
      </c>
      <c r="H232" s="154">
        <v>4</v>
      </c>
      <c r="I232"/>
      <c r="J232" s="155"/>
    </row>
    <row r="233" spans="2:10" s="130" customFormat="1" ht="15.6" customHeight="1" x14ac:dyDescent="0.25">
      <c r="B233" s="152" t="s">
        <v>43</v>
      </c>
      <c r="C233" s="153">
        <f t="shared" si="12"/>
        <v>19</v>
      </c>
      <c r="D233" s="154">
        <v>5</v>
      </c>
      <c r="E233" s="154">
        <v>6</v>
      </c>
      <c r="F233" s="154">
        <v>2</v>
      </c>
      <c r="G233" s="154">
        <v>2</v>
      </c>
      <c r="H233" s="154">
        <v>4</v>
      </c>
      <c r="I233"/>
      <c r="J233" s="155"/>
    </row>
    <row r="234" spans="2:10" s="130" customFormat="1" ht="15.6" customHeight="1" x14ac:dyDescent="0.25">
      <c r="B234" s="152" t="s">
        <v>49</v>
      </c>
      <c r="C234" s="153">
        <f t="shared" si="12"/>
        <v>2</v>
      </c>
      <c r="D234" s="154">
        <v>1</v>
      </c>
      <c r="E234" s="154">
        <v>0</v>
      </c>
      <c r="F234" s="154">
        <v>0</v>
      </c>
      <c r="G234" s="154">
        <v>1</v>
      </c>
      <c r="H234" s="154">
        <v>0</v>
      </c>
      <c r="I234"/>
      <c r="J234" s="155"/>
    </row>
    <row r="235" spans="2:10" s="130" customFormat="1" ht="15.6" customHeight="1" x14ac:dyDescent="0.25">
      <c r="B235" s="152" t="s">
        <v>47</v>
      </c>
      <c r="C235" s="153">
        <f t="shared" si="12"/>
        <v>4</v>
      </c>
      <c r="D235" s="154">
        <v>1</v>
      </c>
      <c r="E235" s="154">
        <v>1</v>
      </c>
      <c r="F235" s="154">
        <v>0</v>
      </c>
      <c r="G235" s="154">
        <v>2</v>
      </c>
      <c r="H235" s="154">
        <v>0</v>
      </c>
      <c r="I235"/>
      <c r="J235" s="155"/>
    </row>
    <row r="236" spans="2:10" s="130" customFormat="1" ht="15.6" customHeight="1" x14ac:dyDescent="0.25">
      <c r="B236" s="152" t="s">
        <v>35</v>
      </c>
      <c r="C236" s="153">
        <f t="shared" si="12"/>
        <v>22</v>
      </c>
      <c r="D236" s="154">
        <v>6</v>
      </c>
      <c r="E236" s="154">
        <v>5</v>
      </c>
      <c r="F236" s="154">
        <v>1</v>
      </c>
      <c r="G236" s="154">
        <v>4</v>
      </c>
      <c r="H236" s="154">
        <v>6</v>
      </c>
      <c r="I236"/>
      <c r="J236" s="155"/>
    </row>
    <row r="237" spans="2:10" s="130" customFormat="1" ht="15.6" customHeight="1" x14ac:dyDescent="0.25">
      <c r="B237" s="152" t="s">
        <v>26</v>
      </c>
      <c r="C237" s="153">
        <f t="shared" si="12"/>
        <v>33</v>
      </c>
      <c r="D237" s="154">
        <v>8</v>
      </c>
      <c r="E237" s="154">
        <v>3</v>
      </c>
      <c r="F237" s="154">
        <v>9</v>
      </c>
      <c r="G237" s="154">
        <v>9</v>
      </c>
      <c r="H237" s="154">
        <v>4</v>
      </c>
      <c r="I237"/>
      <c r="J237" s="155"/>
    </row>
    <row r="238" spans="2:10" s="130" customFormat="1" ht="15.6" customHeight="1" x14ac:dyDescent="0.25">
      <c r="B238" s="152" t="s">
        <v>40</v>
      </c>
      <c r="C238" s="153">
        <f t="shared" si="12"/>
        <v>18</v>
      </c>
      <c r="D238" s="154">
        <v>0</v>
      </c>
      <c r="E238" s="154">
        <v>8</v>
      </c>
      <c r="F238" s="154">
        <v>3</v>
      </c>
      <c r="G238" s="154">
        <v>4</v>
      </c>
      <c r="H238" s="154">
        <v>3</v>
      </c>
      <c r="I238"/>
      <c r="J238" s="155"/>
    </row>
    <row r="239" spans="2:10" s="130" customFormat="1" ht="15.6" customHeight="1" x14ac:dyDescent="0.25">
      <c r="B239" s="152" t="s">
        <v>39</v>
      </c>
      <c r="C239" s="153">
        <f t="shared" si="12"/>
        <v>13</v>
      </c>
      <c r="D239" s="154">
        <v>2</v>
      </c>
      <c r="E239" s="154">
        <v>1</v>
      </c>
      <c r="F239" s="154">
        <v>2</v>
      </c>
      <c r="G239" s="154">
        <v>5</v>
      </c>
      <c r="H239" s="154">
        <v>3</v>
      </c>
      <c r="I239"/>
      <c r="J239" s="155"/>
    </row>
    <row r="240" spans="2:10" s="130" customFormat="1" ht="15.6" customHeight="1" x14ac:dyDescent="0.25">
      <c r="B240" s="152" t="s">
        <v>48</v>
      </c>
      <c r="C240" s="153">
        <f>+SUM(D240:H240)</f>
        <v>5</v>
      </c>
      <c r="D240" s="154">
        <v>2</v>
      </c>
      <c r="E240" s="154">
        <v>1</v>
      </c>
      <c r="F240" s="154">
        <v>0</v>
      </c>
      <c r="G240" s="154">
        <v>0</v>
      </c>
      <c r="H240" s="154">
        <v>2</v>
      </c>
      <c r="I240"/>
      <c r="J240" s="155"/>
    </row>
    <row r="241" spans="2:13" s="130" customFormat="1" ht="15.6" customHeight="1" thickBot="1" x14ac:dyDescent="0.3">
      <c r="B241" s="156" t="s">
        <v>46</v>
      </c>
      <c r="C241" s="157">
        <f t="shared" si="12"/>
        <v>14</v>
      </c>
      <c r="D241" s="158">
        <v>3</v>
      </c>
      <c r="E241" s="158">
        <v>3</v>
      </c>
      <c r="F241" s="158">
        <v>2</v>
      </c>
      <c r="G241" s="158">
        <v>5</v>
      </c>
      <c r="H241" s="154">
        <v>1</v>
      </c>
      <c r="I241"/>
      <c r="J241" s="155"/>
    </row>
    <row r="242" spans="2:13" s="130" customFormat="1" ht="15" customHeight="1" x14ac:dyDescent="0.25">
      <c r="B242" s="159" t="s">
        <v>2</v>
      </c>
      <c r="C242" s="160">
        <f t="shared" ref="C242:G242" si="13">SUM(C216:C241)</f>
        <v>699</v>
      </c>
      <c r="D242" s="161">
        <f t="shared" si="13"/>
        <v>131</v>
      </c>
      <c r="E242" s="161">
        <f t="shared" si="13"/>
        <v>136</v>
      </c>
      <c r="F242" s="161">
        <f t="shared" si="13"/>
        <v>130</v>
      </c>
      <c r="G242" s="161">
        <f t="shared" si="13"/>
        <v>170</v>
      </c>
      <c r="H242" s="161">
        <f>SUM(H216:H241)</f>
        <v>132</v>
      </c>
      <c r="I242"/>
    </row>
    <row r="243" spans="2:13" s="130" customFormat="1" ht="15.4" customHeight="1" thickBot="1" x14ac:dyDescent="0.3">
      <c r="B243" s="162" t="s">
        <v>53</v>
      </c>
      <c r="C243" s="163">
        <f>SUM(D243:H243)</f>
        <v>1</v>
      </c>
      <c r="D243" s="163">
        <f t="shared" ref="D243:H243" si="14">D242/$C$242</f>
        <v>0.18741058655221746</v>
      </c>
      <c r="E243" s="163">
        <f t="shared" si="14"/>
        <v>0.19456366237482117</v>
      </c>
      <c r="F243" s="163">
        <f t="shared" si="14"/>
        <v>0.1859799713876967</v>
      </c>
      <c r="G243" s="163">
        <f t="shared" si="14"/>
        <v>0.24320457796852646</v>
      </c>
      <c r="H243" s="163">
        <f t="shared" si="14"/>
        <v>0.18884120171673821</v>
      </c>
      <c r="I243"/>
    </row>
    <row r="244" spans="2:13" ht="12" customHeight="1" x14ac:dyDescent="0.25">
      <c r="B244" s="164" t="s">
        <v>153</v>
      </c>
      <c r="C244" s="165"/>
      <c r="D244" s="165"/>
      <c r="E244" s="165"/>
      <c r="F244" s="165"/>
      <c r="G244" s="165"/>
      <c r="H244" s="165"/>
      <c r="I244" s="130"/>
      <c r="J244" s="127"/>
      <c r="K244" s="124"/>
      <c r="L244" s="128"/>
      <c r="M244" s="124"/>
    </row>
    <row r="245" spans="2:13" ht="7.5" customHeight="1" x14ac:dyDescent="0.25">
      <c r="B245" s="38"/>
      <c r="C245" s="165"/>
      <c r="D245" s="165"/>
      <c r="E245" s="165"/>
      <c r="F245" s="165"/>
      <c r="G245" s="165"/>
      <c r="H245" s="165"/>
      <c r="I245" s="130"/>
      <c r="J245" s="127"/>
      <c r="K245" s="124"/>
      <c r="L245" s="128"/>
      <c r="M245" s="124"/>
    </row>
    <row r="246" spans="2:13" ht="15.75" x14ac:dyDescent="0.25">
      <c r="B246" s="166" t="s">
        <v>154</v>
      </c>
      <c r="C246" s="111"/>
      <c r="D246" s="112"/>
      <c r="E246" s="113"/>
      <c r="G246" s="142"/>
      <c r="I246" s="127"/>
      <c r="J246" s="127"/>
      <c r="K246" s="124"/>
      <c r="L246" s="128"/>
      <c r="M246" s="124"/>
    </row>
    <row r="247" spans="2:13" ht="14.25" customHeight="1" x14ac:dyDescent="0.25">
      <c r="I247" s="119"/>
      <c r="J247" s="119"/>
      <c r="K247" s="167"/>
      <c r="L247" s="168"/>
    </row>
    <row r="248" spans="2:13" x14ac:dyDescent="0.25">
      <c r="I248" s="166"/>
    </row>
  </sheetData>
  <mergeCells count="164">
    <mergeCell ref="B5:O6"/>
    <mergeCell ref="B8:O8"/>
    <mergeCell ref="B10:O11"/>
    <mergeCell ref="B15:I16"/>
    <mergeCell ref="J18:K18"/>
    <mergeCell ref="J19:K19"/>
    <mergeCell ref="J26:K26"/>
    <mergeCell ref="J27:K27"/>
    <mergeCell ref="J28:K28"/>
    <mergeCell ref="J29:K29"/>
    <mergeCell ref="J30:K30"/>
    <mergeCell ref="J31:K31"/>
    <mergeCell ref="J20:K20"/>
    <mergeCell ref="J21:K21"/>
    <mergeCell ref="J22:K22"/>
    <mergeCell ref="J23:K23"/>
    <mergeCell ref="J24:K24"/>
    <mergeCell ref="J25:K25"/>
    <mergeCell ref="J44:K44"/>
    <mergeCell ref="J45:K45"/>
    <mergeCell ref="J46:K46"/>
    <mergeCell ref="J47:K47"/>
    <mergeCell ref="J48:K48"/>
    <mergeCell ref="J49:K49"/>
    <mergeCell ref="J38:K38"/>
    <mergeCell ref="J39:K39"/>
    <mergeCell ref="J40:K40"/>
    <mergeCell ref="J41:K41"/>
    <mergeCell ref="J42:K42"/>
    <mergeCell ref="J43:K43"/>
    <mergeCell ref="J52:K52"/>
    <mergeCell ref="J53:K53"/>
    <mergeCell ref="J54:K54"/>
    <mergeCell ref="J55:K55"/>
    <mergeCell ref="J56:M56"/>
    <mergeCell ref="J57:M57"/>
    <mergeCell ref="B50:C51"/>
    <mergeCell ref="D50:D51"/>
    <mergeCell ref="E50:E51"/>
    <mergeCell ref="F50:F51"/>
    <mergeCell ref="J50:K50"/>
    <mergeCell ref="J51:K51"/>
    <mergeCell ref="A81:P81"/>
    <mergeCell ref="B85:C86"/>
    <mergeCell ref="D85:D86"/>
    <mergeCell ref="E85:E86"/>
    <mergeCell ref="G85:H86"/>
    <mergeCell ref="I85:I86"/>
    <mergeCell ref="J85:J86"/>
    <mergeCell ref="L85:L86"/>
    <mergeCell ref="M85:M86"/>
    <mergeCell ref="N85:N86"/>
    <mergeCell ref="G93:H93"/>
    <mergeCell ref="G94:H94"/>
    <mergeCell ref="G95:H95"/>
    <mergeCell ref="G96:H96"/>
    <mergeCell ref="G97:H97"/>
    <mergeCell ref="G98:H98"/>
    <mergeCell ref="G87:H87"/>
    <mergeCell ref="G88:H88"/>
    <mergeCell ref="G89:H89"/>
    <mergeCell ref="G90:H90"/>
    <mergeCell ref="G91:H91"/>
    <mergeCell ref="G92:H92"/>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29:D129"/>
    <mergeCell ref="B130:D130"/>
    <mergeCell ref="B131:D131"/>
    <mergeCell ref="B132:D132"/>
    <mergeCell ref="B133:D133"/>
    <mergeCell ref="B134:D134"/>
    <mergeCell ref="B121:F122"/>
    <mergeCell ref="B123:D123"/>
    <mergeCell ref="B124:D124"/>
    <mergeCell ref="B125:D125"/>
    <mergeCell ref="B127:D127"/>
    <mergeCell ref="B128:D128"/>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85:C185"/>
    <mergeCell ref="B186:C186"/>
    <mergeCell ref="B187:C187"/>
    <mergeCell ref="B188:C188"/>
    <mergeCell ref="B195:C195"/>
    <mergeCell ref="B196:C196"/>
    <mergeCell ref="B177:C177"/>
    <mergeCell ref="J177:K177"/>
    <mergeCell ref="B178:C178"/>
    <mergeCell ref="B179:C179"/>
    <mergeCell ref="B183:E183"/>
    <mergeCell ref="B184:C18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9"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Jesus Oliver Hernandez Torres</dc:creator>
  <cp:lastModifiedBy>Christian Jesus Oliver Hernandez Torres</cp:lastModifiedBy>
  <dcterms:created xsi:type="dcterms:W3CDTF">2024-11-20T22:16:21Z</dcterms:created>
  <dcterms:modified xsi:type="dcterms:W3CDTF">2024-11-20T22:19:07Z</dcterms:modified>
</cp:coreProperties>
</file>