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 INFORMACIÓN SGIC\Información Institucional\Portal Estadístico\Piktochart\"/>
    </mc:Choice>
  </mc:AlternateContent>
  <xr:revisionPtr revIDLastSave="0" documentId="13_ncr:1_{2B820860-9474-4105-89C8-BD8F60A7D2CF}" xr6:coauthVersionLast="47" xr6:coauthVersionMax="47" xr10:uidLastSave="{00000000-0000-0000-0000-000000000000}"/>
  <bookViews>
    <workbookView xWindow="-120" yWindow="-120" windowWidth="29040" windowHeight="15720" xr2:uid="{E033466B-33EF-484D-A794-2E919F4EA927}"/>
  </bookViews>
  <sheets>
    <sheet name="Linea 100" sheetId="1" r:id="rId1"/>
  </sheets>
  <definedNames>
    <definedName name="_xlnm.Print_Area" localSheetId="0">'Linea 100'!$B$1:$Q$297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1" l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G243" i="1"/>
  <c r="F243" i="1"/>
  <c r="E243" i="1"/>
  <c r="D243" i="1"/>
  <c r="C243" i="1"/>
  <c r="K208" i="1"/>
  <c r="P197" i="1" s="1"/>
  <c r="J208" i="1"/>
  <c r="O197" i="1" s="1"/>
  <c r="I208" i="1"/>
  <c r="H208" i="1"/>
  <c r="G208" i="1"/>
  <c r="F208" i="1"/>
  <c r="E208" i="1"/>
  <c r="D208" i="1"/>
  <c r="M197" i="1" s="1"/>
  <c r="C207" i="1"/>
  <c r="C206" i="1"/>
  <c r="C205" i="1"/>
  <c r="C204" i="1"/>
  <c r="C203" i="1"/>
  <c r="C202" i="1"/>
  <c r="C201" i="1"/>
  <c r="C200" i="1"/>
  <c r="C199" i="1"/>
  <c r="C198" i="1"/>
  <c r="C208" i="1" s="1"/>
  <c r="N197" i="1"/>
  <c r="C197" i="1"/>
  <c r="C196" i="1"/>
  <c r="F187" i="1"/>
  <c r="E187" i="1"/>
  <c r="D187" i="1"/>
  <c r="C186" i="1"/>
  <c r="C185" i="1"/>
  <c r="C184" i="1"/>
  <c r="C183" i="1"/>
  <c r="C182" i="1"/>
  <c r="C181" i="1"/>
  <c r="C180" i="1"/>
  <c r="C187" i="1" s="1"/>
  <c r="C188" i="1" s="1"/>
  <c r="C179" i="1"/>
  <c r="C178" i="1"/>
  <c r="C177" i="1"/>
  <c r="C176" i="1"/>
  <c r="C175" i="1"/>
  <c r="L166" i="1"/>
  <c r="K166" i="1"/>
  <c r="J166" i="1"/>
  <c r="I166" i="1"/>
  <c r="H166" i="1"/>
  <c r="G166" i="1"/>
  <c r="F166" i="1"/>
  <c r="E166" i="1"/>
  <c r="D166" i="1"/>
  <c r="C166" i="1"/>
  <c r="H147" i="1"/>
  <c r="G147" i="1"/>
  <c r="F147" i="1"/>
  <c r="E147" i="1"/>
  <c r="D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47" i="1" s="1"/>
  <c r="K127" i="1"/>
  <c r="P116" i="1" s="1"/>
  <c r="J127" i="1"/>
  <c r="I127" i="1"/>
  <c r="H127" i="1"/>
  <c r="G127" i="1"/>
  <c r="F127" i="1"/>
  <c r="E127" i="1"/>
  <c r="D127" i="1"/>
  <c r="C126" i="1"/>
  <c r="C125" i="1"/>
  <c r="C124" i="1"/>
  <c r="C127" i="1" s="1"/>
  <c r="C123" i="1"/>
  <c r="C122" i="1"/>
  <c r="C121" i="1"/>
  <c r="C120" i="1"/>
  <c r="C119" i="1"/>
  <c r="C118" i="1"/>
  <c r="C117" i="1"/>
  <c r="C116" i="1"/>
  <c r="C115" i="1"/>
  <c r="E106" i="1"/>
  <c r="E107" i="1" s="1"/>
  <c r="P108" i="1" s="1"/>
  <c r="D106" i="1"/>
  <c r="D107" i="1" s="1"/>
  <c r="O108" i="1" s="1"/>
  <c r="C106" i="1"/>
  <c r="C105" i="1"/>
  <c r="E295" i="1" s="1"/>
  <c r="F295" i="1" s="1"/>
  <c r="C104" i="1"/>
  <c r="C103" i="1"/>
  <c r="C102" i="1"/>
  <c r="C101" i="1"/>
  <c r="C100" i="1"/>
  <c r="C99" i="1"/>
  <c r="C98" i="1"/>
  <c r="C97" i="1"/>
  <c r="C96" i="1"/>
  <c r="C95" i="1"/>
  <c r="E285" i="1" s="1"/>
  <c r="F285" i="1" s="1"/>
  <c r="C94" i="1"/>
  <c r="E284" i="1" s="1"/>
  <c r="D86" i="1"/>
  <c r="E85" i="1"/>
  <c r="E84" i="1"/>
  <c r="E83" i="1"/>
  <c r="E82" i="1"/>
  <c r="E81" i="1"/>
  <c r="E80" i="1"/>
  <c r="K71" i="1"/>
  <c r="P60" i="1" s="1"/>
  <c r="J71" i="1"/>
  <c r="J72" i="1" s="1"/>
  <c r="I71" i="1"/>
  <c r="I72" i="1" s="1"/>
  <c r="H71" i="1"/>
  <c r="H72" i="1" s="1"/>
  <c r="G71" i="1"/>
  <c r="G72" i="1" s="1"/>
  <c r="F71" i="1"/>
  <c r="F72" i="1" s="1"/>
  <c r="E71" i="1"/>
  <c r="E72" i="1" s="1"/>
  <c r="D71" i="1"/>
  <c r="D72" i="1" s="1"/>
  <c r="C70" i="1"/>
  <c r="C69" i="1"/>
  <c r="C68" i="1"/>
  <c r="C71" i="1" s="1"/>
  <c r="C67" i="1"/>
  <c r="C66" i="1"/>
  <c r="C65" i="1"/>
  <c r="C64" i="1"/>
  <c r="C63" i="1"/>
  <c r="C62" i="1"/>
  <c r="C61" i="1"/>
  <c r="C60" i="1"/>
  <c r="C59" i="1"/>
  <c r="E49" i="1"/>
  <c r="E50" i="1" s="1"/>
  <c r="P50" i="1" s="1"/>
  <c r="D49" i="1"/>
  <c r="D50" i="1" s="1"/>
  <c r="O50" i="1" s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G22" i="1"/>
  <c r="E22" i="1"/>
  <c r="D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F22" i="1" s="1"/>
  <c r="C13" i="1"/>
  <c r="F12" i="1"/>
  <c r="C12" i="1"/>
  <c r="F11" i="1"/>
  <c r="C11" i="1"/>
  <c r="F10" i="1"/>
  <c r="C10" i="1"/>
  <c r="C22" i="1" s="1"/>
  <c r="G128" i="1" l="1"/>
  <c r="D188" i="1"/>
  <c r="O188" i="1" s="1"/>
  <c r="F23" i="1"/>
  <c r="D23" i="1"/>
  <c r="J128" i="1"/>
  <c r="C148" i="1"/>
  <c r="E148" i="1"/>
  <c r="D148" i="1"/>
  <c r="H148" i="1"/>
  <c r="G148" i="1"/>
  <c r="F148" i="1"/>
  <c r="E188" i="1"/>
  <c r="P188" i="1" s="1"/>
  <c r="E23" i="1"/>
  <c r="F188" i="1"/>
  <c r="G23" i="1"/>
  <c r="F284" i="1"/>
  <c r="E296" i="1"/>
  <c r="F296" i="1" s="1"/>
  <c r="I209" i="1"/>
  <c r="H209" i="1"/>
  <c r="G209" i="1"/>
  <c r="F209" i="1"/>
  <c r="D209" i="1"/>
  <c r="E209" i="1"/>
  <c r="C209" i="1"/>
  <c r="K72" i="1"/>
  <c r="C72" i="1"/>
  <c r="D128" i="1"/>
  <c r="C128" i="1"/>
  <c r="K128" i="1"/>
  <c r="E128" i="1"/>
  <c r="F128" i="1"/>
  <c r="H128" i="1"/>
  <c r="I128" i="1"/>
  <c r="M60" i="1"/>
  <c r="M116" i="1"/>
  <c r="J209" i="1"/>
  <c r="N60" i="1"/>
  <c r="N116" i="1"/>
  <c r="K209" i="1"/>
  <c r="O60" i="1"/>
  <c r="O116" i="1"/>
  <c r="C23" i="1" l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<sst xmlns="http://schemas.openxmlformats.org/spreadsheetml/2006/main" count="347" uniqueCount="127">
  <si>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</si>
  <si>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</si>
  <si>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</si>
  <si>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</si>
  <si>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</si>
  <si>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</si>
  <si>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</si>
  <si>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</si>
  <si>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</si>
  <si>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</si>
  <si>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</si>
  <si>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</si>
  <si>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</si>
  <si>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</si>
  <si>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</si>
  <si>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</si>
  <si>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</si>
  <si>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</si>
  <si>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</si>
  <si>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</si>
  <si>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</si>
  <si>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</si>
  <si>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</si>
  <si>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</si>
  <si>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</si>
  <si>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</si>
  <si>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</si>
  <si>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</si>
  <si>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</si>
  <si>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</si>
  <si>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</si>
  <si>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</si>
  <si>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</si>
  <si>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</si>
  <si>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</si>
  <si>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</si>
  <si>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</si>
  <si>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</si>
  <si>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</si>
  <si>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</si>
  <si>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</si>
  <si>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</si>
  <si>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</si>
  <si>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</si>
  <si>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</si>
  <si>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</si>
  <si>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</si>
  <si>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</si>
  <si>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</si>
  <si>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</si>
  <si>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</si>
  <si>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</si>
  <si>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</si>
  <si>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</si>
  <si>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</si>
  <si>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</si>
  <si>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</si>
  <si>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</si>
  <si>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</si>
  <si>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</si>
  <si>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</si>
  <si>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</si>
  <si>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</si>
  <si>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</si>
  <si>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</si>
  <si>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</si>
  <si>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</si>
  <si>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</si>
  <si>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</si>
  <si>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</si>
  <si>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</si>
  <si>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</si>
  <si>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</si>
  <si>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</si>
  <si>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</si>
  <si>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</si>
  <si>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</si>
  <si>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</si>
  <si>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</si>
  <si>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</si>
  <si>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</si>
  <si>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</si>
  <si>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</si>
  <si>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</si>
  <si>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</si>
  <si>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</si>
  <si>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</si>
  <si>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</si>
  <si>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</si>
  <si>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</si>
  <si>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</si>
  <si>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</si>
  <si>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</si>
  <si>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1 600 consultas</t>
  </si>
  <si>
    <t>San Martin</t>
  </si>
  <si>
    <t>1 601 a 2 600 consultas</t>
  </si>
  <si>
    <t>Tacna</t>
  </si>
  <si>
    <t>2 601 a 3 600 consultas</t>
  </si>
  <si>
    <t>Tumbes</t>
  </si>
  <si>
    <t>3 601 a 4 600 consultas</t>
  </si>
  <si>
    <t>Ucayali</t>
  </si>
  <si>
    <t>4 601 a 5 600 consultas</t>
  </si>
  <si>
    <t>5 601 a más consultas</t>
  </si>
  <si>
    <t>* Información preliminar enero - octubre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</si>
  <si>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</si>
  <si>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</si>
  <si>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</si>
  <si>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</si>
  <si>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</si>
  <si>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</si>
  <si>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</si>
  <si>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</si>
  <si>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</si>
  <si>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</si>
  <si>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Intervención en crisis</t>
  </si>
  <si>
    <t>Elaboración del plan de seguridad</t>
  </si>
  <si>
    <t>Seguimiento del plan de seguridad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</si>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</sst>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4" fillId="0" borderId="0" applyBorder="0"/>
    <xf numFmtId="0" fontId="17" fillId="0" borderId="0"/>
    <xf numFmtId="0" fontId="17" fillId="0" borderId="0"/>
  </cellStyleXfs>
  <cellXfs count="2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27" fillId="0" borderId="0" xfId="0" applyFont="1"/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8" fillId="0" borderId="3" xfId="2" applyFont="1" applyBorder="1" applyAlignment="1" applyProtection="1">
      <alignment horizontal="left" vertical="center"/>
      <protection hidden="1"/>
    </xf>
    <xf numFmtId="0" fontId="28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1" fillId="0" borderId="0" xfId="2" applyFont="1" applyAlignment="1" applyProtection="1">
      <alignment vertical="center" wrapText="1"/>
      <protection hidden="1"/>
    </xf>
    <xf numFmtId="164" fontId="11" fillId="2" borderId="0" xfId="1" applyNumberFormat="1" applyFont="1" applyFill="1" applyBorder="1" applyAlignment="1" applyProtection="1">
      <alignment horizontal="center" vertical="center"/>
      <protection hidden="1"/>
    </xf>
    <xf numFmtId="164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2" fillId="0" borderId="0" xfId="1" applyNumberFormat="1" applyFont="1" applyFill="1" applyBorder="1" applyAlignment="1" applyProtection="1">
      <alignment horizontal="center" vertical="center"/>
      <protection hidden="1"/>
    </xf>
    <xf numFmtId="3" fontId="3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5" fillId="9" borderId="0" xfId="4" applyFont="1" applyFill="1"/>
    <xf numFmtId="0" fontId="36" fillId="10" borderId="0" xfId="4" applyFont="1" applyFill="1"/>
    <xf numFmtId="0" fontId="36" fillId="11" borderId="0" xfId="4" applyFont="1" applyFill="1"/>
    <xf numFmtId="0" fontId="36" fillId="12" borderId="0" xfId="4" applyFont="1" applyFill="1"/>
    <xf numFmtId="0" fontId="36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6" fillId="14" borderId="0" xfId="4" applyFont="1" applyFill="1"/>
    <xf numFmtId="0" fontId="36" fillId="15" borderId="0" xfId="4" applyFont="1" applyFill="1"/>
    <xf numFmtId="0" fontId="37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9" fillId="4" borderId="0" xfId="2" applyFont="1" applyFill="1" applyAlignment="1">
      <alignment horizontal="center" vertical="center" wrapText="1"/>
    </xf>
    <xf numFmtId="0" fontId="36" fillId="2" borderId="0" xfId="0" applyFont="1" applyFill="1"/>
    <xf numFmtId="3" fontId="28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0" xfId="2" applyFont="1" applyAlignment="1">
      <alignment vertical="center" wrapText="1"/>
    </xf>
    <xf numFmtId="3" fontId="24" fillId="0" borderId="0" xfId="2" applyNumberFormat="1" applyFont="1" applyAlignment="1">
      <alignment horizontal="center" vertical="center"/>
    </xf>
    <xf numFmtId="3" fontId="28" fillId="0" borderId="19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8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1" fillId="7" borderId="0" xfId="5" applyFont="1" applyFill="1" applyAlignment="1">
      <alignment vertical="center"/>
    </xf>
    <xf numFmtId="0" fontId="42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17" fillId="0" borderId="25" xfId="5" applyNumberFormat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39" fillId="5" borderId="12" xfId="2" applyNumberFormat="1" applyFont="1" applyFill="1" applyBorder="1" applyAlignment="1">
      <alignment horizontal="center" vertical="center"/>
    </xf>
    <xf numFmtId="10" fontId="39" fillId="5" borderId="12" xfId="1" applyNumberFormat="1" applyFont="1" applyFill="1" applyBorder="1" applyAlignment="1">
      <alignment horizontal="center" vertical="center"/>
    </xf>
    <xf numFmtId="0" fontId="39" fillId="5" borderId="12" xfId="2" applyFont="1" applyFill="1" applyBorder="1" applyAlignment="1">
      <alignment horizontal="center" vertical="center"/>
    </xf>
    <xf numFmtId="3" fontId="43" fillId="0" borderId="23" xfId="5" applyNumberFormat="1" applyFont="1" applyBorder="1" applyAlignment="1">
      <alignment horizontal="center" vertical="center"/>
    </xf>
    <xf numFmtId="3" fontId="43" fillId="0" borderId="24" xfId="5" applyNumberFormat="1" applyFont="1" applyBorder="1" applyAlignment="1">
      <alignment horizontal="center" vertical="center"/>
    </xf>
    <xf numFmtId="3" fontId="43" fillId="0" borderId="27" xfId="5" applyNumberFormat="1" applyFont="1" applyBorder="1" applyAlignment="1">
      <alignment horizontal="center" vertical="center"/>
    </xf>
    <xf numFmtId="3" fontId="43" fillId="0" borderId="28" xfId="5" applyNumberFormat="1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center" vertical="center" wrapText="1"/>
    </xf>
    <xf numFmtId="0" fontId="39" fillId="4" borderId="0" xfId="2" applyFont="1" applyFill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35" fillId="2" borderId="0" xfId="4" applyFont="1" applyFill="1" applyAlignment="1">
      <alignment horizontal="center"/>
    </xf>
    <xf numFmtId="0" fontId="28" fillId="0" borderId="2" xfId="2" applyFont="1" applyBorder="1" applyAlignment="1">
      <alignment horizontal="center" vertical="center" wrapText="1"/>
    </xf>
    <xf numFmtId="0" fontId="35" fillId="9" borderId="0" xfId="4" applyFont="1" applyFill="1" applyAlignment="1">
      <alignment horizont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9" fillId="5" borderId="0" xfId="2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</cellXfs>
  <cellStyles count="7">
    <cellStyle name="Normal" xfId="0" builtinId="0"/>
    <cellStyle name="Normal 2 2" xfId="4" xr:uid="{F2BF0C4D-B87E-4832-8CFE-48D3929C1227}"/>
    <cellStyle name="Normal 2 2 2" xfId="2" xr:uid="{578EBB60-0C2A-4203-8182-4DA3C7F366DE}"/>
    <cellStyle name="Normal 2 2 3" xfId="3" xr:uid="{4899DC92-099F-4F55-A0D2-91B6F1D42374}"/>
    <cellStyle name="Normal 2 3" xfId="5" xr:uid="{1890744D-5D7B-4B45-8A9F-ED11B4F27A1D}"/>
    <cellStyle name="Normal 3 2" xfId="6" xr:uid="{018E94E7-B843-476C-9F31-C89F4F65199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100'!$D$37:$D$48</c:f>
              <c:numCache>
                <c:formatCode>#,##0</c:formatCode>
                <c:ptCount val="10"/>
                <c:pt idx="0">
                  <c:v>9371</c:v>
                </c:pt>
                <c:pt idx="1">
                  <c:v>9454</c:v>
                </c:pt>
                <c:pt idx="2">
                  <c:v>10206</c:v>
                </c:pt>
                <c:pt idx="3">
                  <c:v>10712</c:v>
                </c:pt>
                <c:pt idx="4">
                  <c:v>9907</c:v>
                </c:pt>
                <c:pt idx="5">
                  <c:v>9860</c:v>
                </c:pt>
                <c:pt idx="6">
                  <c:v>9463</c:v>
                </c:pt>
                <c:pt idx="7">
                  <c:v>9907</c:v>
                </c:pt>
                <c:pt idx="8">
                  <c:v>11125</c:v>
                </c:pt>
                <c:pt idx="9">
                  <c:v>11810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59A-B259-6871F49D1E1C}"/>
            </c:ext>
          </c:extLst>
        </c:ser>
        <c:ser>
          <c:idx val="1"/>
          <c:order val="1"/>
          <c:tx>
            <c:strRef>
              <c:f>'Linea 100'!$E$36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100'!$E$37:$E$48</c:f>
              <c:numCache>
                <c:formatCode>#,##0</c:formatCode>
                <c:ptCount val="10"/>
                <c:pt idx="0">
                  <c:v>2153</c:v>
                </c:pt>
                <c:pt idx="1">
                  <c:v>1883</c:v>
                </c:pt>
                <c:pt idx="2">
                  <c:v>2307</c:v>
                </c:pt>
                <c:pt idx="3">
                  <c:v>2346</c:v>
                </c:pt>
                <c:pt idx="4">
                  <c:v>2118</c:v>
                </c:pt>
                <c:pt idx="5">
                  <c:v>2033</c:v>
                </c:pt>
                <c:pt idx="6">
                  <c:v>2363</c:v>
                </c:pt>
                <c:pt idx="7">
                  <c:v>2216</c:v>
                </c:pt>
                <c:pt idx="8">
                  <c:v>2544</c:v>
                </c:pt>
                <c:pt idx="9">
                  <c:v>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F-459A-B259-6871F49D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100'!$B$37:$B$48</c15:sqref>
                        </c15:formulaRef>
                      </c:ext>
                    </c:extLst>
                    <c:strCache>
                      <c:ptCount val="10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  <c:pt idx="9">
                        <c:v>Octubre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FFF-459A-B259-6871F49D1E1C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08D-435B-9458-CF0BD915B2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08D-435B-9458-CF0BD915B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08D-435B-9458-CF0BD915B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08D-435B-9458-CF0BD915B27D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8D-435B-9458-CF0BD915B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100'!$M$59:$P$59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100'!$M$60:$P$60</c:f>
              <c:numCache>
                <c:formatCode>#,##0</c:formatCode>
                <c:ptCount val="4"/>
                <c:pt idx="0">
                  <c:v>2090</c:v>
                </c:pt>
                <c:pt idx="1">
                  <c:v>74247</c:v>
                </c:pt>
                <c:pt idx="2">
                  <c:v>6584</c:v>
                </c:pt>
                <c:pt idx="3">
                  <c:v>41348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8D-435B-9458-CF0BD915B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100'!$D$94:$D$105</c:f>
              <c:numCache>
                <c:formatCode>#,##0</c:formatCode>
                <c:ptCount val="10"/>
                <c:pt idx="0">
                  <c:v>8567</c:v>
                </c:pt>
                <c:pt idx="1">
                  <c:v>8415</c:v>
                </c:pt>
                <c:pt idx="2">
                  <c:v>9116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  <c:pt idx="6">
                  <c:v>8508</c:v>
                </c:pt>
                <c:pt idx="7">
                  <c:v>8768</c:v>
                </c:pt>
                <c:pt idx="8">
                  <c:v>9740</c:v>
                </c:pt>
                <c:pt idx="9">
                  <c:v>10251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3-49DD-B177-D512AFB84A3C}"/>
            </c:ext>
          </c:extLst>
        </c:ser>
        <c:ser>
          <c:idx val="1"/>
          <c:order val="1"/>
          <c:tx>
            <c:strRef>
              <c:f>'Linea 100'!$E$93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100'!$E$94:$E$105</c:f>
              <c:numCache>
                <c:formatCode>#,##0</c:formatCode>
                <c:ptCount val="10"/>
                <c:pt idx="0">
                  <c:v>2957</c:v>
                </c:pt>
                <c:pt idx="1">
                  <c:v>2922</c:v>
                </c:pt>
                <c:pt idx="2">
                  <c:v>3397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  <c:pt idx="6">
                  <c:v>3318</c:v>
                </c:pt>
                <c:pt idx="7">
                  <c:v>3355</c:v>
                </c:pt>
                <c:pt idx="8">
                  <c:v>3929</c:v>
                </c:pt>
                <c:pt idx="9">
                  <c:v>4050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3-49DD-B177-D512AFB8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292-419A-9458-B6B8C0B19C8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292-419A-9458-B6B8C0B19C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292-419A-9458-B6B8C0B19C88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292-419A-9458-B6B8C0B19C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100'!$M$115:$P$115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100'!$M$116:$P$116</c:f>
              <c:numCache>
                <c:formatCode>#,##0</c:formatCode>
                <c:ptCount val="4"/>
                <c:pt idx="0">
                  <c:v>48317</c:v>
                </c:pt>
                <c:pt idx="1">
                  <c:v>53017</c:v>
                </c:pt>
                <c:pt idx="2">
                  <c:v>10345</c:v>
                </c:pt>
                <c:pt idx="3">
                  <c:v>12590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92-419A-9458-B6B8C0B1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750959191978216"/>
          <c:y val="0.11311979290778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130930478280467E-3"/>
          <c:y val="4.8274552069873593E-5"/>
          <c:w val="0.95892819367728288"/>
          <c:h val="0.8260818309628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B9-4ADC-8377-9D693A806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100'!$D$175:$D$186</c:f>
              <c:numCache>
                <c:formatCode>#,##0</c:formatCode>
                <c:ptCount val="10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1942</c:v>
                </c:pt>
                <c:pt idx="4">
                  <c:v>1718</c:v>
                </c:pt>
                <c:pt idx="5">
                  <c:v>1201</c:v>
                </c:pt>
                <c:pt idx="6">
                  <c:v>1775</c:v>
                </c:pt>
                <c:pt idx="7">
                  <c:v>1724</c:v>
                </c:pt>
                <c:pt idx="8">
                  <c:v>1995</c:v>
                </c:pt>
                <c:pt idx="9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9-4ADC-8377-9D693A80625C}"/>
            </c:ext>
          </c:extLst>
        </c:ser>
        <c:ser>
          <c:idx val="1"/>
          <c:order val="1"/>
          <c:tx>
            <c:strRef>
              <c:f>'Linea 100'!$E$174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'Linea 100'!$E$175:$E$186</c:f>
              <c:numCache>
                <c:formatCode>#,##0</c:formatCode>
                <c:ptCount val="10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4909</c:v>
                </c:pt>
                <c:pt idx="4">
                  <c:v>4410</c:v>
                </c:pt>
                <c:pt idx="5">
                  <c:v>6577</c:v>
                </c:pt>
                <c:pt idx="6">
                  <c:v>4468</c:v>
                </c:pt>
                <c:pt idx="7">
                  <c:v>4758</c:v>
                </c:pt>
                <c:pt idx="8">
                  <c:v>5319</c:v>
                </c:pt>
                <c:pt idx="9">
                  <c:v>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9-4ADC-8377-9D693A80625C}"/>
            </c:ext>
          </c:extLst>
        </c:ser>
        <c:ser>
          <c:idx val="2"/>
          <c:order val="2"/>
          <c:tx>
            <c:strRef>
              <c:f>'Linea 100'!$F$174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100'!$F$175:$F$186</c:f>
              <c:numCache>
                <c:formatCode>#,##0</c:formatCode>
                <c:ptCount val="10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  <c:pt idx="6">
                  <c:v>2147</c:v>
                </c:pt>
                <c:pt idx="7">
                  <c:v>2332</c:v>
                </c:pt>
                <c:pt idx="8">
                  <c:v>2603</c:v>
                </c:pt>
                <c:pt idx="9">
                  <c:v>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9-4ADC-8377-9D693A80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2BD-4B02-9AB2-03CD7B0F442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2BD-4B02-9AB2-03CD7B0F4420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D-4B02-9AB2-03CD7B0F44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100'!$M$196:$P$196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100'!$M$197:$P$197</c:f>
              <c:numCache>
                <c:formatCode>#,##0</c:formatCode>
                <c:ptCount val="4"/>
                <c:pt idx="0">
                  <c:v>952</c:v>
                </c:pt>
                <c:pt idx="1">
                  <c:v>50938</c:v>
                </c:pt>
                <c:pt idx="2">
                  <c:v>3467</c:v>
                </c:pt>
                <c:pt idx="3">
                  <c:v>32638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BD-4B02-9AB2-03CD7B0F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B6A-45E1-979A-1046CA139B9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B6A-45E1-979A-1046CA139B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329847</c:v>
                </c:pt>
                <c:pt idx="1">
                  <c:v>245067</c:v>
                </c:pt>
                <c:pt idx="2">
                  <c:v>84780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A-45E1-979A-1046CA13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302-45CB-94F2-AF1DEDFB77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302-45CB-94F2-AF1DEDFB77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302-45CB-94F2-AF1DEDFB77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302-45CB-94F2-AF1DEDFB77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1302-45CB-94F2-AF1DEDFB77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1302-45CB-94F2-AF1DEDFB7716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02-45CB-94F2-AF1DEDFB7716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02-45CB-94F2-AF1DEDFB771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100'!$B$80:$B$85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100'!$D$80:$D$85</c:f>
              <c:numCache>
                <c:formatCode>#,##0</c:formatCode>
                <c:ptCount val="6"/>
                <c:pt idx="0">
                  <c:v>51808</c:v>
                </c:pt>
                <c:pt idx="1">
                  <c:v>24967</c:v>
                </c:pt>
                <c:pt idx="2">
                  <c:v>20151</c:v>
                </c:pt>
                <c:pt idx="3">
                  <c:v>16520</c:v>
                </c:pt>
                <c:pt idx="4">
                  <c:v>10609</c:v>
                </c:pt>
                <c:pt idx="5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02-45CB-94F2-AF1DEDFB7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C-47E1-84E1-AD70EBF6D33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C-47E1-84E1-AD70EBF6D33A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100'!$H$249:$H$267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Intervención en crisis</c:v>
                </c:pt>
                <c:pt idx="5">
                  <c:v>Seguimiento del plan de seguridad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con: 105/PNP/Comisaria</c:v>
                </c:pt>
                <c:pt idx="10">
                  <c:v>Coordinación telefónica de urgencia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100'!$J$249:$J$267</c:f>
              <c:numCache>
                <c:formatCode>#,##0</c:formatCode>
                <c:ptCount val="19"/>
                <c:pt idx="0">
                  <c:v>24</c:v>
                </c:pt>
                <c:pt idx="1">
                  <c:v>95</c:v>
                </c:pt>
                <c:pt idx="2">
                  <c:v>214</c:v>
                </c:pt>
                <c:pt idx="3">
                  <c:v>1322</c:v>
                </c:pt>
                <c:pt idx="4">
                  <c:v>1635</c:v>
                </c:pt>
                <c:pt idx="5">
                  <c:v>1687</c:v>
                </c:pt>
                <c:pt idx="6">
                  <c:v>2614</c:v>
                </c:pt>
                <c:pt idx="7">
                  <c:v>3287</c:v>
                </c:pt>
                <c:pt idx="8">
                  <c:v>5492</c:v>
                </c:pt>
                <c:pt idx="9">
                  <c:v>15517</c:v>
                </c:pt>
                <c:pt idx="10">
                  <c:v>15680</c:v>
                </c:pt>
                <c:pt idx="11">
                  <c:v>22102</c:v>
                </c:pt>
                <c:pt idx="12">
                  <c:v>25948</c:v>
                </c:pt>
                <c:pt idx="13">
                  <c:v>34875</c:v>
                </c:pt>
                <c:pt idx="14">
                  <c:v>36651</c:v>
                </c:pt>
                <c:pt idx="15">
                  <c:v>59412</c:v>
                </c:pt>
                <c:pt idx="16">
                  <c:v>59452</c:v>
                </c:pt>
                <c:pt idx="17">
                  <c:v>64364</c:v>
                </c:pt>
                <c:pt idx="18">
                  <c:v>121101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C-47E1-84E1-AD70EBF6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150</xdr:row>
      <xdr:rowOff>12888</xdr:rowOff>
    </xdr:from>
    <xdr:to>
      <xdr:col>12</xdr:col>
      <xdr:colOff>19050</xdr:colOff>
      <xdr:row>151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572F122-A703-4B35-9D8A-1B72DF8AE3F5}"/>
            </a:ext>
          </a:extLst>
        </xdr:cNvPr>
        <xdr:cNvSpPr/>
      </xdr:nvSpPr>
      <xdr:spPr>
        <a:xfrm>
          <a:off x="1057275" y="30950088"/>
          <a:ext cx="8058150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32</xdr:row>
      <xdr:rowOff>9740</xdr:rowOff>
    </xdr:from>
    <xdr:to>
      <xdr:col>13</xdr:col>
      <xdr:colOff>647699</xdr:colOff>
      <xdr:row>53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F3B98C-629E-4F7B-BBAD-D701B8DE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154082</xdr:colOff>
      <xdr:row>32</xdr:row>
      <xdr:rowOff>171450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44899243-B337-43D8-8A34-543DA2226B6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6332" y="74771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160433</xdr:colOff>
      <xdr:row>32</xdr:row>
      <xdr:rowOff>171450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3D3F8A8E-19F8-4C30-B70A-06204D985A9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958" y="7477125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53</xdr:row>
      <xdr:rowOff>53010</xdr:rowOff>
    </xdr:from>
    <xdr:to>
      <xdr:col>16</xdr:col>
      <xdr:colOff>57150</xdr:colOff>
      <xdr:row>75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98157A2-BD1E-411F-9967-8E135552E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90</xdr:row>
      <xdr:rowOff>8685</xdr:rowOff>
    </xdr:from>
    <xdr:to>
      <xdr:col>13</xdr:col>
      <xdr:colOff>609600</xdr:colOff>
      <xdr:row>110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C673C52-4E6C-4CDE-A39F-27F63B47C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151965</xdr:colOff>
      <xdr:row>91</xdr:row>
      <xdr:rowOff>76200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8E860435-56C5-4884-BB94-21A8D7651608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215" y="19059525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106022</xdr:colOff>
      <xdr:row>91</xdr:row>
      <xdr:rowOff>76200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E9A2C379-EE85-4EB3-B22F-8D0EC23B29EC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4547" y="19059525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94836</xdr:colOff>
      <xdr:row>109</xdr:row>
      <xdr:rowOff>88831</xdr:rowOff>
    </xdr:from>
    <xdr:to>
      <xdr:col>16</xdr:col>
      <xdr:colOff>38100</xdr:colOff>
      <xdr:row>132</xdr:row>
      <xdr:rowOff>57149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B5C28D6-68CF-499A-B8BA-1FB7C5E01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106857</xdr:colOff>
      <xdr:row>169</xdr:row>
      <xdr:rowOff>102053</xdr:rowOff>
    </xdr:from>
    <xdr:to>
      <xdr:col>13</xdr:col>
      <xdr:colOff>300717</xdr:colOff>
      <xdr:row>187</xdr:row>
      <xdr:rowOff>80282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976A82D-9EA0-4F24-9097-C7F13CE1D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197347</xdr:colOff>
      <xdr:row>171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9280637C-273F-4E77-9296-A070D356CF0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597" y="355473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184159</xdr:colOff>
      <xdr:row>171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522E1022-8F40-47CC-A37C-65671D2FD396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684" y="3554730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192</xdr:row>
      <xdr:rowOff>21122</xdr:rowOff>
    </xdr:from>
    <xdr:to>
      <xdr:col>15</xdr:col>
      <xdr:colOff>657225</xdr:colOff>
      <xdr:row>212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7F1EC3C-CA5F-4C48-B541-B83383DF5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DF4631B9-B55F-4517-874C-9E08C8124B5B}"/>
            </a:ext>
          </a:extLst>
        </xdr:cNvPr>
        <xdr:cNvSpPr/>
      </xdr:nvSpPr>
      <xdr:spPr>
        <a:xfrm>
          <a:off x="3267075" y="47625"/>
          <a:ext cx="8448675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919A2649-5DE4-4830-88F6-D0FA5BA320BA}"/>
            </a:ext>
          </a:extLst>
        </xdr:cNvPr>
        <xdr:cNvSpPr/>
      </xdr:nvSpPr>
      <xdr:spPr>
        <a:xfrm>
          <a:off x="19051" y="600075"/>
          <a:ext cx="11706224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Octubre,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5D46B4B7-D7F8-4718-AD2B-18FFFADCBBA8}"/>
            </a:ext>
          </a:extLst>
        </xdr:cNvPr>
        <xdr:cNvSpPr/>
      </xdr:nvSpPr>
      <xdr:spPr>
        <a:xfrm>
          <a:off x="1647825" y="2031021"/>
          <a:ext cx="10086975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654A4C02-6C3A-49C7-A190-DC10133D47F5}"/>
            </a:ext>
          </a:extLst>
        </xdr:cNvPr>
        <xdr:cNvSpPr/>
      </xdr:nvSpPr>
      <xdr:spPr>
        <a:xfrm>
          <a:off x="28575" y="2031021"/>
          <a:ext cx="167640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31</xdr:row>
      <xdr:rowOff>104776</xdr:rowOff>
    </xdr:from>
    <xdr:to>
      <xdr:col>15</xdr:col>
      <xdr:colOff>657225</xdr:colOff>
      <xdr:row>32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0D6543B-8D18-402B-AA9F-7DAB92DB8793}"/>
            </a:ext>
          </a:extLst>
        </xdr:cNvPr>
        <xdr:cNvSpPr/>
      </xdr:nvSpPr>
      <xdr:spPr>
        <a:xfrm>
          <a:off x="1676400" y="7000876"/>
          <a:ext cx="10039350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104776</xdr:rowOff>
    </xdr:from>
    <xdr:to>
      <xdr:col>2</xdr:col>
      <xdr:colOff>323850</xdr:colOff>
      <xdr:row>31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131151C-8403-4BCD-A36A-B21A20D5A133}"/>
            </a:ext>
          </a:extLst>
        </xdr:cNvPr>
        <xdr:cNvSpPr/>
      </xdr:nvSpPr>
      <xdr:spPr>
        <a:xfrm>
          <a:off x="0" y="7000876"/>
          <a:ext cx="17811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88</xdr:row>
      <xdr:rowOff>1119</xdr:rowOff>
    </xdr:from>
    <xdr:to>
      <xdr:col>16</xdr:col>
      <xdr:colOff>0</xdr:colOff>
      <xdr:row>89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CF106684-CB7F-4AEF-982F-63591FBF7FC0}"/>
            </a:ext>
          </a:extLst>
        </xdr:cNvPr>
        <xdr:cNvSpPr/>
      </xdr:nvSpPr>
      <xdr:spPr>
        <a:xfrm>
          <a:off x="1904439" y="18451044"/>
          <a:ext cx="9820836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1120</xdr:rowOff>
    </xdr:from>
    <xdr:to>
      <xdr:col>2</xdr:col>
      <xdr:colOff>447675</xdr:colOff>
      <xdr:row>89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F0595A4-F156-4E77-8645-A1155B382C1A}"/>
            </a:ext>
          </a:extLst>
        </xdr:cNvPr>
        <xdr:cNvSpPr/>
      </xdr:nvSpPr>
      <xdr:spPr>
        <a:xfrm>
          <a:off x="9525" y="18451045"/>
          <a:ext cx="189547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169</xdr:row>
      <xdr:rowOff>30255</xdr:rowOff>
    </xdr:from>
    <xdr:to>
      <xdr:col>16</xdr:col>
      <xdr:colOff>0</xdr:colOff>
      <xdr:row>170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E22898F4-79D1-4562-95BF-1BC964D39CED}"/>
            </a:ext>
          </a:extLst>
        </xdr:cNvPr>
        <xdr:cNvSpPr/>
      </xdr:nvSpPr>
      <xdr:spPr>
        <a:xfrm>
          <a:off x="1904439" y="34996530"/>
          <a:ext cx="9820836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169</xdr:row>
      <xdr:rowOff>30255</xdr:rowOff>
    </xdr:from>
    <xdr:to>
      <xdr:col>2</xdr:col>
      <xdr:colOff>447675</xdr:colOff>
      <xdr:row>170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4569EDB9-EB3D-465F-B674-1FC8A9CCB93A}"/>
            </a:ext>
          </a:extLst>
        </xdr:cNvPr>
        <xdr:cNvSpPr/>
      </xdr:nvSpPr>
      <xdr:spPr>
        <a:xfrm>
          <a:off x="9525" y="34996530"/>
          <a:ext cx="189547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244</xdr:row>
      <xdr:rowOff>38102</xdr:rowOff>
    </xdr:from>
    <xdr:to>
      <xdr:col>16</xdr:col>
      <xdr:colOff>0</xdr:colOff>
      <xdr:row>244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3183EA8-2A88-4181-A740-A491EDBFC72E}"/>
            </a:ext>
          </a:extLst>
        </xdr:cNvPr>
        <xdr:cNvSpPr/>
      </xdr:nvSpPr>
      <xdr:spPr>
        <a:xfrm>
          <a:off x="1904439" y="49110902"/>
          <a:ext cx="9820836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244</xdr:row>
      <xdr:rowOff>36421</xdr:rowOff>
    </xdr:from>
    <xdr:to>
      <xdr:col>2</xdr:col>
      <xdr:colOff>457200</xdr:colOff>
      <xdr:row>244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BFC65854-0500-4C33-80DE-5A3D89929A7C}"/>
            </a:ext>
          </a:extLst>
        </xdr:cNvPr>
        <xdr:cNvSpPr/>
      </xdr:nvSpPr>
      <xdr:spPr>
        <a:xfrm>
          <a:off x="9525" y="49109221"/>
          <a:ext cx="190500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277</xdr:row>
      <xdr:rowOff>19050</xdr:rowOff>
    </xdr:from>
    <xdr:to>
      <xdr:col>16</xdr:col>
      <xdr:colOff>9525</xdr:colOff>
      <xdr:row>278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9FB0721C-01F0-4862-B0A8-F709B9644904}"/>
            </a:ext>
          </a:extLst>
        </xdr:cNvPr>
        <xdr:cNvSpPr/>
      </xdr:nvSpPr>
      <xdr:spPr>
        <a:xfrm>
          <a:off x="1913964" y="59226450"/>
          <a:ext cx="9820836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277</xdr:row>
      <xdr:rowOff>19050</xdr:rowOff>
    </xdr:from>
    <xdr:to>
      <xdr:col>2</xdr:col>
      <xdr:colOff>447675</xdr:colOff>
      <xdr:row>278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971DBFE9-2A2C-45DB-9D76-364EC05F7B5E}"/>
            </a:ext>
          </a:extLst>
        </xdr:cNvPr>
        <xdr:cNvSpPr/>
      </xdr:nvSpPr>
      <xdr:spPr>
        <a:xfrm>
          <a:off x="9525" y="59226450"/>
          <a:ext cx="189547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BEF4FD-23DE-4C8E-A0AB-1EDE9C334B0F}"/>
            </a:ext>
          </a:extLst>
        </xdr:cNvPr>
        <xdr:cNvSpPr/>
      </xdr:nvSpPr>
      <xdr:spPr>
        <a:xfrm>
          <a:off x="1038225" y="2366060"/>
          <a:ext cx="416242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D54210D3-7F96-4DFA-BC46-59D8CAF55847}"/>
            </a:ext>
          </a:extLst>
        </xdr:cNvPr>
        <xdr:cNvSpPr/>
      </xdr:nvSpPr>
      <xdr:spPr>
        <a:xfrm>
          <a:off x="9525" y="2366061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32</xdr:row>
      <xdr:rowOff>24342</xdr:rowOff>
    </xdr:from>
    <xdr:to>
      <xdr:col>5</xdr:col>
      <xdr:colOff>9526</xdr:colOff>
      <xdr:row>34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C9F314C2-028C-4C5D-84A9-949323001310}"/>
            </a:ext>
          </a:extLst>
        </xdr:cNvPr>
        <xdr:cNvSpPr/>
      </xdr:nvSpPr>
      <xdr:spPr>
        <a:xfrm>
          <a:off x="1000125" y="7330017"/>
          <a:ext cx="2533651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53</xdr:row>
      <xdr:rowOff>112058</xdr:rowOff>
    </xdr:from>
    <xdr:to>
      <xdr:col>11</xdr:col>
      <xdr:colOff>19051</xdr:colOff>
      <xdr:row>55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4BAC405B-D423-440D-AC6D-3831E44CC6D0}"/>
            </a:ext>
          </a:extLst>
        </xdr:cNvPr>
        <xdr:cNvSpPr/>
      </xdr:nvSpPr>
      <xdr:spPr>
        <a:xfrm>
          <a:off x="1228725" y="11389658"/>
          <a:ext cx="7248526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74</xdr:row>
      <xdr:rowOff>186774</xdr:rowOff>
    </xdr:from>
    <xdr:to>
      <xdr:col>5</xdr:col>
      <xdr:colOff>9526</xdr:colOff>
      <xdr:row>77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4C821B94-D643-44D7-A5AB-2C0100759A48}"/>
            </a:ext>
          </a:extLst>
        </xdr:cNvPr>
        <xdr:cNvSpPr/>
      </xdr:nvSpPr>
      <xdr:spPr>
        <a:xfrm>
          <a:off x="1200150" y="15836349"/>
          <a:ext cx="2333626" cy="61663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90</xdr:row>
      <xdr:rowOff>149596</xdr:rowOff>
    </xdr:from>
    <xdr:to>
      <xdr:col>5</xdr:col>
      <xdr:colOff>9525</xdr:colOff>
      <xdr:row>91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0F57C165-4B4A-4E45-BB69-1901FDD491F5}"/>
            </a:ext>
          </a:extLst>
        </xdr:cNvPr>
        <xdr:cNvSpPr/>
      </xdr:nvSpPr>
      <xdr:spPr>
        <a:xfrm>
          <a:off x="1047750" y="18932896"/>
          <a:ext cx="2486025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110</xdr:row>
      <xdr:rowOff>200022</xdr:rowOff>
    </xdr:from>
    <xdr:to>
      <xdr:col>11</xdr:col>
      <xdr:colOff>9524</xdr:colOff>
      <xdr:row>111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688B905C-5DA1-4953-B746-3114928A655C}"/>
            </a:ext>
          </a:extLst>
        </xdr:cNvPr>
        <xdr:cNvSpPr/>
      </xdr:nvSpPr>
      <xdr:spPr>
        <a:xfrm>
          <a:off x="1247775" y="23002872"/>
          <a:ext cx="7219949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131</xdr:row>
      <xdr:rowOff>88528</xdr:rowOff>
    </xdr:from>
    <xdr:to>
      <xdr:col>8</xdr:col>
      <xdr:colOff>9525</xdr:colOff>
      <xdr:row>132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D8828FBE-1403-4EC8-A0C0-DA489D6EBB35}"/>
            </a:ext>
          </a:extLst>
        </xdr:cNvPr>
        <xdr:cNvSpPr/>
      </xdr:nvSpPr>
      <xdr:spPr>
        <a:xfrm>
          <a:off x="1123950" y="27225253"/>
          <a:ext cx="485775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170</xdr:row>
      <xdr:rowOff>153709</xdr:rowOff>
    </xdr:from>
    <xdr:to>
      <xdr:col>6</xdr:col>
      <xdr:colOff>9526</xdr:colOff>
      <xdr:row>172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E5A9E953-EA3D-4EE8-BFB7-76C945AE772A}"/>
            </a:ext>
          </a:extLst>
        </xdr:cNvPr>
        <xdr:cNvSpPr/>
      </xdr:nvSpPr>
      <xdr:spPr>
        <a:xfrm>
          <a:off x="1238250" y="35300959"/>
          <a:ext cx="3124201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192</xdr:row>
      <xdr:rowOff>38099</xdr:rowOff>
    </xdr:from>
    <xdr:to>
      <xdr:col>11</xdr:col>
      <xdr:colOff>9526</xdr:colOff>
      <xdr:row>192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235E475A-2F48-441D-9410-BEBD8FB97A33}"/>
            </a:ext>
          </a:extLst>
        </xdr:cNvPr>
        <xdr:cNvSpPr/>
      </xdr:nvSpPr>
      <xdr:spPr>
        <a:xfrm>
          <a:off x="1304925" y="38938199"/>
          <a:ext cx="7162801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214</xdr:row>
      <xdr:rowOff>104775</xdr:rowOff>
    </xdr:from>
    <xdr:to>
      <xdr:col>7</xdr:col>
      <xdr:colOff>9525</xdr:colOff>
      <xdr:row>215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9E53AFA3-D9EE-4CCE-9AD7-98C726F42353}"/>
            </a:ext>
          </a:extLst>
        </xdr:cNvPr>
        <xdr:cNvSpPr/>
      </xdr:nvSpPr>
      <xdr:spPr>
        <a:xfrm>
          <a:off x="1362075" y="43329225"/>
          <a:ext cx="383857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244</xdr:row>
      <xdr:rowOff>438149</xdr:rowOff>
    </xdr:from>
    <xdr:to>
      <xdr:col>4</xdr:col>
      <xdr:colOff>9525</xdr:colOff>
      <xdr:row>246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54AF54C2-025E-4795-96E3-BDA6DCFF6BE7}"/>
            </a:ext>
          </a:extLst>
        </xdr:cNvPr>
        <xdr:cNvSpPr/>
      </xdr:nvSpPr>
      <xdr:spPr>
        <a:xfrm>
          <a:off x="1276350" y="49510949"/>
          <a:ext cx="1562100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212</xdr:row>
      <xdr:rowOff>47626</xdr:rowOff>
    </xdr:from>
    <xdr:to>
      <xdr:col>16</xdr:col>
      <xdr:colOff>0</xdr:colOff>
      <xdr:row>213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FA99E7F5-39EC-4BB1-BBF0-D744F53C43CA}"/>
            </a:ext>
          </a:extLst>
        </xdr:cNvPr>
        <xdr:cNvSpPr/>
      </xdr:nvSpPr>
      <xdr:spPr>
        <a:xfrm>
          <a:off x="1904439" y="42910126"/>
          <a:ext cx="9820836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212</xdr:row>
      <xdr:rowOff>47626</xdr:rowOff>
    </xdr:from>
    <xdr:to>
      <xdr:col>2</xdr:col>
      <xdr:colOff>447675</xdr:colOff>
      <xdr:row>213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6C16CA4F-7313-4764-9605-20567745FD5C}"/>
            </a:ext>
          </a:extLst>
        </xdr:cNvPr>
        <xdr:cNvSpPr/>
      </xdr:nvSpPr>
      <xdr:spPr>
        <a:xfrm>
          <a:off x="9525" y="42910126"/>
          <a:ext cx="18954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278FE279-D637-4695-8F09-6C2248656C2D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23285</xdr:colOff>
      <xdr:row>4</xdr:row>
      <xdr:rowOff>350184</xdr:rowOff>
    </xdr:from>
    <xdr:to>
      <xdr:col>15</xdr:col>
      <xdr:colOff>66674</xdr:colOff>
      <xdr:row>24</xdr:row>
      <xdr:rowOff>180975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48B9ED6-36A4-4D36-AC37-8599A2C15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279</xdr:row>
      <xdr:rowOff>105336</xdr:rowOff>
    </xdr:from>
    <xdr:to>
      <xdr:col>6</xdr:col>
      <xdr:colOff>11906</xdr:colOff>
      <xdr:row>281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70451134-AC2E-4636-BCAD-99F52EF25670}"/>
            </a:ext>
          </a:extLst>
        </xdr:cNvPr>
        <xdr:cNvSpPr/>
      </xdr:nvSpPr>
      <xdr:spPr>
        <a:xfrm>
          <a:off x="1016794" y="59588961"/>
          <a:ext cx="3348037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282</xdr:row>
      <xdr:rowOff>552449</xdr:rowOff>
    </xdr:from>
    <xdr:to>
      <xdr:col>14</xdr:col>
      <xdr:colOff>361950</xdr:colOff>
      <xdr:row>286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ECC25647-2E6E-45E8-8290-86E3874799AE}"/>
            </a:ext>
          </a:extLst>
        </xdr:cNvPr>
        <xdr:cNvSpPr txBox="1"/>
      </xdr:nvSpPr>
      <xdr:spPr>
        <a:xfrm>
          <a:off x="6144885" y="60826649"/>
          <a:ext cx="4599315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2,27 puntos porcentuales de enero a octubre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283</xdr:row>
      <xdr:rowOff>92590</xdr:rowOff>
    </xdr:from>
    <xdr:to>
      <xdr:col>8</xdr:col>
      <xdr:colOff>38100</xdr:colOff>
      <xdr:row>285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68DD448C-4BCE-40E7-9087-5E5CA8E5EF67}"/>
            </a:ext>
          </a:extLst>
        </xdr:cNvPr>
        <xdr:cNvSpPr/>
      </xdr:nvSpPr>
      <xdr:spPr bwMode="auto">
        <a:xfrm>
          <a:off x="4485714" y="60919240"/>
          <a:ext cx="1524561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213</xdr:row>
      <xdr:rowOff>139763</xdr:rowOff>
    </xdr:from>
    <xdr:to>
      <xdr:col>15</xdr:col>
      <xdr:colOff>633932</xdr:colOff>
      <xdr:row>214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B035C580-DB4E-411B-8DA9-FE8753C9FD1C}"/>
            </a:ext>
          </a:extLst>
        </xdr:cNvPr>
        <xdr:cNvSpPr/>
      </xdr:nvSpPr>
      <xdr:spPr>
        <a:xfrm>
          <a:off x="6847407" y="43183238"/>
          <a:ext cx="48450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32</xdr:row>
      <xdr:rowOff>30688</xdr:rowOff>
    </xdr:from>
    <xdr:to>
      <xdr:col>1</xdr:col>
      <xdr:colOff>1143000</xdr:colOff>
      <xdr:row>33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9AC865CF-9A73-4A1F-A74D-2571E2DEF97E}"/>
            </a:ext>
          </a:extLst>
        </xdr:cNvPr>
        <xdr:cNvSpPr/>
      </xdr:nvSpPr>
      <xdr:spPr>
        <a:xfrm>
          <a:off x="0" y="7336363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53</xdr:row>
      <xdr:rowOff>112057</xdr:rowOff>
    </xdr:from>
    <xdr:to>
      <xdr:col>1</xdr:col>
      <xdr:colOff>1352550</xdr:colOff>
      <xdr:row>55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7CF37349-A128-49C4-848D-24602A765E0E}"/>
            </a:ext>
          </a:extLst>
        </xdr:cNvPr>
        <xdr:cNvSpPr/>
      </xdr:nvSpPr>
      <xdr:spPr>
        <a:xfrm>
          <a:off x="0" y="11389657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74</xdr:row>
      <xdr:rowOff>186774</xdr:rowOff>
    </xdr:from>
    <xdr:to>
      <xdr:col>1</xdr:col>
      <xdr:colOff>1333500</xdr:colOff>
      <xdr:row>76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F20716E4-8C56-458D-B9F1-7B1E09F98DC5}"/>
            </a:ext>
          </a:extLst>
        </xdr:cNvPr>
        <xdr:cNvSpPr/>
      </xdr:nvSpPr>
      <xdr:spPr>
        <a:xfrm>
          <a:off x="1" y="15836349"/>
          <a:ext cx="1343024" cy="28947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90</xdr:row>
      <xdr:rowOff>149598</xdr:rowOff>
    </xdr:from>
    <xdr:to>
      <xdr:col>1</xdr:col>
      <xdr:colOff>1181100</xdr:colOff>
      <xdr:row>91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2A2CF634-8697-4B52-950A-AD2A5BA1E967}"/>
            </a:ext>
          </a:extLst>
        </xdr:cNvPr>
        <xdr:cNvSpPr/>
      </xdr:nvSpPr>
      <xdr:spPr>
        <a:xfrm>
          <a:off x="0" y="18932898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110</xdr:row>
      <xdr:rowOff>200025</xdr:rowOff>
    </xdr:from>
    <xdr:to>
      <xdr:col>1</xdr:col>
      <xdr:colOff>1390650</xdr:colOff>
      <xdr:row>111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1518DB72-F5FA-4C2E-BFE9-D6B3F96D299D}"/>
            </a:ext>
          </a:extLst>
        </xdr:cNvPr>
        <xdr:cNvSpPr/>
      </xdr:nvSpPr>
      <xdr:spPr>
        <a:xfrm>
          <a:off x="0" y="23002875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131</xdr:row>
      <xdr:rowOff>88526</xdr:rowOff>
    </xdr:from>
    <xdr:to>
      <xdr:col>1</xdr:col>
      <xdr:colOff>1247776</xdr:colOff>
      <xdr:row>132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92549211-4032-42C4-82E8-E2F4FD0BA1B4}"/>
            </a:ext>
          </a:extLst>
        </xdr:cNvPr>
        <xdr:cNvSpPr/>
      </xdr:nvSpPr>
      <xdr:spPr>
        <a:xfrm>
          <a:off x="1" y="27225251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170</xdr:row>
      <xdr:rowOff>153709</xdr:rowOff>
    </xdr:from>
    <xdr:to>
      <xdr:col>1</xdr:col>
      <xdr:colOff>1343026</xdr:colOff>
      <xdr:row>171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667FE211-E2F8-41B6-AC87-63E4E4806582}"/>
            </a:ext>
          </a:extLst>
        </xdr:cNvPr>
        <xdr:cNvSpPr/>
      </xdr:nvSpPr>
      <xdr:spPr>
        <a:xfrm>
          <a:off x="1" y="35300959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192</xdr:row>
      <xdr:rowOff>38101</xdr:rowOff>
    </xdr:from>
    <xdr:to>
      <xdr:col>1</xdr:col>
      <xdr:colOff>1438275</xdr:colOff>
      <xdr:row>192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1048E1E7-7E03-42D4-98E1-98C362CB8570}"/>
            </a:ext>
          </a:extLst>
        </xdr:cNvPr>
        <xdr:cNvSpPr/>
      </xdr:nvSpPr>
      <xdr:spPr>
        <a:xfrm>
          <a:off x="0" y="3893820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214</xdr:row>
      <xdr:rowOff>104775</xdr:rowOff>
    </xdr:from>
    <xdr:to>
      <xdr:col>2</xdr:col>
      <xdr:colOff>47626</xdr:colOff>
      <xdr:row>215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B7CB2503-01A8-42DE-8DDE-75639C08681B}"/>
            </a:ext>
          </a:extLst>
        </xdr:cNvPr>
        <xdr:cNvSpPr/>
      </xdr:nvSpPr>
      <xdr:spPr>
        <a:xfrm>
          <a:off x="1" y="43329225"/>
          <a:ext cx="150495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244</xdr:row>
      <xdr:rowOff>438150</xdr:rowOff>
    </xdr:from>
    <xdr:to>
      <xdr:col>1</xdr:col>
      <xdr:colOff>1409700</xdr:colOff>
      <xdr:row>245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545A6D8E-DA7C-442F-94F0-D3784A0DA932}"/>
            </a:ext>
          </a:extLst>
        </xdr:cNvPr>
        <xdr:cNvSpPr/>
      </xdr:nvSpPr>
      <xdr:spPr>
        <a:xfrm>
          <a:off x="0" y="49510950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279</xdr:row>
      <xdr:rowOff>105335</xdr:rowOff>
    </xdr:from>
    <xdr:to>
      <xdr:col>1</xdr:col>
      <xdr:colOff>1162050</xdr:colOff>
      <xdr:row>280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93444965-7AD2-4DC9-B5A0-521A6C0514E5}"/>
            </a:ext>
          </a:extLst>
        </xdr:cNvPr>
        <xdr:cNvSpPr/>
      </xdr:nvSpPr>
      <xdr:spPr>
        <a:xfrm>
          <a:off x="0" y="59588960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2EA44138-652E-4178-A45F-4159242D362C}"/>
            </a:ext>
          </a:extLst>
        </xdr:cNvPr>
        <xdr:cNvSpPr txBox="1"/>
      </xdr:nvSpPr>
      <xdr:spPr>
        <a:xfrm>
          <a:off x="38100" y="1285876"/>
          <a:ext cx="11687175" cy="6953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25</xdr:row>
      <xdr:rowOff>28575</xdr:rowOff>
    </xdr:from>
    <xdr:to>
      <xdr:col>15</xdr:col>
      <xdr:colOff>657224</xdr:colOff>
      <xdr:row>31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E495F1BF-334D-40F6-B28C-CD46D484CBAE}"/>
            </a:ext>
          </a:extLst>
        </xdr:cNvPr>
        <xdr:cNvSpPr txBox="1"/>
      </xdr:nvSpPr>
      <xdr:spPr>
        <a:xfrm>
          <a:off x="38100" y="5819775"/>
          <a:ext cx="11677649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74</xdr:row>
      <xdr:rowOff>133351</xdr:rowOff>
    </xdr:from>
    <xdr:to>
      <xdr:col>11</xdr:col>
      <xdr:colOff>9525</xdr:colOff>
      <xdr:row>85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C8FA24E8-2A87-48AE-85B7-3C852AEC6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150</xdr:row>
      <xdr:rowOff>12886</xdr:rowOff>
    </xdr:from>
    <xdr:to>
      <xdr:col>1</xdr:col>
      <xdr:colOff>1162050</xdr:colOff>
      <xdr:row>151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F2DDF3DD-AF39-443A-BDB9-AD216D74BCC7}"/>
            </a:ext>
          </a:extLst>
        </xdr:cNvPr>
        <xdr:cNvSpPr/>
      </xdr:nvSpPr>
      <xdr:spPr>
        <a:xfrm>
          <a:off x="0" y="30950086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828674</xdr:colOff>
      <xdr:row>247</xdr:row>
      <xdr:rowOff>276225</xdr:rowOff>
    </xdr:from>
    <xdr:to>
      <xdr:col>12</xdr:col>
      <xdr:colOff>523875</xdr:colOff>
      <xdr:row>267</xdr:row>
      <xdr:rowOff>47625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A7CE930B-74C6-49AE-A131-DFDADA646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269</xdr:row>
      <xdr:rowOff>133350</xdr:rowOff>
    </xdr:from>
    <xdr:to>
      <xdr:col>4</xdr:col>
      <xdr:colOff>19050</xdr:colOff>
      <xdr:row>272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E3B47D27-D94F-4A94-9360-B3D4EC6E0FA7}"/>
            </a:ext>
          </a:extLst>
        </xdr:cNvPr>
        <xdr:cNvSpPr/>
      </xdr:nvSpPr>
      <xdr:spPr>
        <a:xfrm>
          <a:off x="1285875" y="57645300"/>
          <a:ext cx="1562100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269</xdr:row>
      <xdr:rowOff>133351</xdr:rowOff>
    </xdr:from>
    <xdr:to>
      <xdr:col>1</xdr:col>
      <xdr:colOff>1419225</xdr:colOff>
      <xdr:row>271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606CB1AF-F127-453B-8C4D-C1D78176302B}"/>
            </a:ext>
          </a:extLst>
        </xdr:cNvPr>
        <xdr:cNvSpPr/>
      </xdr:nvSpPr>
      <xdr:spPr>
        <a:xfrm>
          <a:off x="9525" y="57645301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8</xdr:col>
      <xdr:colOff>819150</xdr:colOff>
      <xdr:row>214</xdr:row>
      <xdr:rowOff>114821</xdr:rowOff>
    </xdr:from>
    <xdr:to>
      <xdr:col>15</xdr:col>
      <xdr:colOff>647700</xdr:colOff>
      <xdr:row>243</xdr:row>
      <xdr:rowOff>178181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6FDDF4B-1600-4D1B-BDA2-E80F2539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3339271"/>
          <a:ext cx="4914900" cy="5711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A665-7BAF-48A0-84C5-ABB546D1F3AF}">
  <sheetPr>
    <tabColor theme="1" tint="0.14999847407452621"/>
  </sheetPr>
  <dimension ref="B2:Q297"/>
  <sheetViews>
    <sheetView showGridLines="0" tabSelected="1" view="pageBreakPreview" zoomScale="112" zoomScaleNormal="100" zoomScaleSheetLayoutView="112" workbookViewId="0">
      <selection activeCell="B298" sqref="B298"/>
    </sheetView>
  </sheetViews>
  <sheetFormatPr baseColWidth="10" defaultColWidth="11.42578125" defaultRowHeight="15" x14ac:dyDescent="0.25"/>
  <cols>
    <col min="1" max="1" width="0.140625" style="1" customWidth="1"/>
    <col min="2" max="2" width="21.7109375" style="1" customWidth="1"/>
    <col min="3" max="3" width="9.85546875" style="2" customWidth="1"/>
    <col min="4" max="4" width="10.7109375" style="2" customWidth="1"/>
    <col min="5" max="5" width="10.42578125" style="2" customWidth="1"/>
    <col min="6" max="6" width="12.42578125" style="2" customWidth="1"/>
    <col min="7" max="7" width="12.5703125" style="1" customWidth="1"/>
    <col min="8" max="8" width="11.7109375" style="1" customWidth="1"/>
    <col min="9" max="9" width="13" style="1" customWidth="1"/>
    <col min="10" max="10" width="12.85546875" style="1" customWidth="1"/>
    <col min="11" max="11" width="11.42578125" style="1" customWidth="1"/>
    <col min="12" max="13" width="9.5703125" style="1" customWidth="1"/>
    <col min="14" max="14" width="9.7109375" style="1" customWidth="1"/>
    <col min="15" max="15" width="10.140625" style="1" customWidth="1"/>
    <col min="16" max="16" width="10" style="1" customWidth="1"/>
    <col min="17" max="17" width="1.85546875" style="1" customWidth="1"/>
    <col min="18" max="16384" width="11.42578125" style="1"/>
  </cols>
  <sheetData>
    <row r="2" spans="2:16" ht="35.25" customHeight="1" x14ac:dyDescent="0.25"/>
    <row r="3" spans="2:16" customFormat="1" ht="45.75" customHeight="1" x14ac:dyDescent="0.25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customFormat="1" ht="60" customHeight="1" x14ac:dyDescent="0.25"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2:16" s="6" customFormat="1" ht="28.5" customHeight="1" x14ac:dyDescent="0.25">
      <c r="B5" s="3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</row>
    <row r="6" spans="2:16" s="10" customFormat="1" ht="24" customHeight="1" x14ac:dyDescent="0.25">
      <c r="B6" s="7"/>
      <c r="C6" s="8"/>
      <c r="D6" s="8"/>
      <c r="E6" s="8"/>
      <c r="F6" s="8"/>
      <c r="G6" s="8"/>
      <c r="H6" s="8"/>
      <c r="I6" s="8"/>
      <c r="J6" s="8"/>
      <c r="K6" s="9"/>
      <c r="L6" s="9"/>
      <c r="M6" s="9"/>
      <c r="N6" s="9"/>
      <c r="O6" s="9"/>
      <c r="P6" s="9"/>
    </row>
    <row r="7" spans="2:16" s="10" customFormat="1" ht="3" customHeight="1" x14ac:dyDescent="0.2">
      <c r="B7" s="222"/>
      <c r="C7" s="222"/>
      <c r="D7" s="222"/>
      <c r="E7" s="222"/>
      <c r="F7" s="222"/>
      <c r="G7" s="11"/>
      <c r="H7" s="12"/>
      <c r="I7" s="13"/>
      <c r="J7" s="13"/>
      <c r="K7" s="13"/>
      <c r="L7" s="13"/>
      <c r="M7" s="13"/>
      <c r="N7" s="13"/>
      <c r="O7" s="13"/>
      <c r="P7" s="14"/>
    </row>
    <row r="8" spans="2:16" s="10" customFormat="1" ht="21.75" customHeight="1" thickBot="1" x14ac:dyDescent="0.25">
      <c r="B8" s="216" t="s">
        <v>0</v>
      </c>
      <c r="C8" s="216" t="s">
        <v>1</v>
      </c>
      <c r="D8" s="223" t="s">
        <v>2</v>
      </c>
      <c r="E8" s="223"/>
      <c r="F8" s="223"/>
      <c r="G8" s="216" t="s">
        <v>3</v>
      </c>
      <c r="H8" s="16" t="s">
        <v>4</v>
      </c>
      <c r="I8" s="17"/>
      <c r="J8" s="18"/>
      <c r="K8" s="17"/>
      <c r="L8" s="17"/>
      <c r="M8" s="17"/>
      <c r="N8" s="19"/>
      <c r="O8" s="20"/>
      <c r="P8" s="19"/>
    </row>
    <row r="9" spans="2:16" s="10" customFormat="1" ht="12.75" customHeight="1" x14ac:dyDescent="0.2">
      <c r="B9" s="216"/>
      <c r="C9" s="216"/>
      <c r="D9" s="21" t="s">
        <v>5</v>
      </c>
      <c r="E9" s="21" t="s">
        <v>6</v>
      </c>
      <c r="F9" s="21" t="s">
        <v>7</v>
      </c>
      <c r="G9" s="216"/>
      <c r="H9" s="16"/>
      <c r="I9" s="17"/>
      <c r="J9" s="17"/>
      <c r="K9" s="17"/>
      <c r="L9" s="22"/>
      <c r="M9" s="22"/>
      <c r="N9" s="23"/>
      <c r="O9" s="24"/>
      <c r="P9" s="25"/>
    </row>
    <row r="10" spans="2:16" s="10" customFormat="1" ht="15" customHeight="1" x14ac:dyDescent="0.2">
      <c r="B10" s="26" t="s">
        <v>8</v>
      </c>
      <c r="C10" s="27">
        <f>+F10+G10</f>
        <v>36873</v>
      </c>
      <c r="D10" s="28">
        <v>11524</v>
      </c>
      <c r="E10" s="28">
        <v>16907</v>
      </c>
      <c r="F10" s="28">
        <f t="shared" ref="F10:F21" si="0">+D10+E10</f>
        <v>28431</v>
      </c>
      <c r="G10" s="29">
        <v>8442</v>
      </c>
      <c r="I10" s="17"/>
      <c r="J10" s="17"/>
      <c r="K10" s="17"/>
      <c r="L10" s="22"/>
      <c r="M10" s="22"/>
      <c r="N10" s="23"/>
      <c r="O10" s="24"/>
      <c r="P10" s="25"/>
    </row>
    <row r="11" spans="2:16" s="10" customFormat="1" ht="15" customHeight="1" x14ac:dyDescent="0.2">
      <c r="B11" s="30" t="s">
        <v>9</v>
      </c>
      <c r="C11" s="31">
        <f t="shared" ref="C11:C21" si="1">+F11+G11</f>
        <v>33650</v>
      </c>
      <c r="D11" s="32">
        <v>11337</v>
      </c>
      <c r="E11" s="32">
        <v>15567</v>
      </c>
      <c r="F11" s="33">
        <f t="shared" si="0"/>
        <v>26904</v>
      </c>
      <c r="G11" s="34">
        <v>6746</v>
      </c>
      <c r="I11" s="17"/>
      <c r="J11" s="17"/>
      <c r="K11" s="17"/>
      <c r="L11" s="17"/>
      <c r="M11" s="17"/>
      <c r="N11" s="35"/>
      <c r="O11" s="36"/>
      <c r="P11" s="37"/>
    </row>
    <row r="12" spans="2:16" s="10" customFormat="1" ht="15" customHeight="1" x14ac:dyDescent="0.2">
      <c r="B12" s="30" t="s">
        <v>10</v>
      </c>
      <c r="C12" s="31">
        <f t="shared" si="1"/>
        <v>36215</v>
      </c>
      <c r="D12" s="32">
        <v>12513</v>
      </c>
      <c r="E12" s="32">
        <v>13807</v>
      </c>
      <c r="F12" s="33">
        <f t="shared" si="0"/>
        <v>26320</v>
      </c>
      <c r="G12" s="34">
        <v>9895</v>
      </c>
      <c r="I12" s="17"/>
      <c r="J12" s="17"/>
      <c r="K12" s="17"/>
      <c r="L12" s="17"/>
      <c r="M12" s="17"/>
      <c r="N12" s="35"/>
      <c r="O12" s="36"/>
      <c r="P12" s="37"/>
    </row>
    <row r="13" spans="2:16" s="10" customFormat="1" ht="15" customHeight="1" x14ac:dyDescent="0.2">
      <c r="B13" s="30" t="s">
        <v>11</v>
      </c>
      <c r="C13" s="31">
        <f t="shared" si="1"/>
        <v>32342</v>
      </c>
      <c r="D13" s="32">
        <v>13058</v>
      </c>
      <c r="E13" s="32">
        <v>10859</v>
      </c>
      <c r="F13" s="33">
        <f t="shared" si="0"/>
        <v>23917</v>
      </c>
      <c r="G13" s="34">
        <v>8425</v>
      </c>
      <c r="I13" s="17"/>
      <c r="J13" s="17"/>
      <c r="K13" s="17"/>
      <c r="L13" s="17"/>
      <c r="M13" s="17"/>
      <c r="N13" s="35"/>
      <c r="O13" s="38"/>
      <c r="P13" s="39"/>
    </row>
    <row r="14" spans="2:16" s="10" customFormat="1" ht="15" customHeight="1" x14ac:dyDescent="0.2">
      <c r="B14" s="30" t="s">
        <v>12</v>
      </c>
      <c r="C14" s="31">
        <f t="shared" si="1"/>
        <v>29951</v>
      </c>
      <c r="D14" s="40">
        <v>12025</v>
      </c>
      <c r="E14" s="40">
        <v>11165</v>
      </c>
      <c r="F14" s="33">
        <f t="shared" si="0"/>
        <v>23190</v>
      </c>
      <c r="G14" s="34">
        <v>6761</v>
      </c>
      <c r="I14" s="17"/>
      <c r="J14" s="17"/>
      <c r="K14" s="17"/>
      <c r="L14" s="17"/>
      <c r="M14" s="17"/>
      <c r="N14" s="35"/>
      <c r="O14" s="36"/>
      <c r="P14" s="37"/>
    </row>
    <row r="15" spans="2:16" s="10" customFormat="1" ht="15" customHeight="1" x14ac:dyDescent="0.2">
      <c r="B15" s="30" t="s">
        <v>13</v>
      </c>
      <c r="C15" s="31">
        <f t="shared" si="1"/>
        <v>30061</v>
      </c>
      <c r="D15" s="32">
        <v>11893</v>
      </c>
      <c r="E15" s="32">
        <v>11312</v>
      </c>
      <c r="F15" s="33">
        <f t="shared" si="0"/>
        <v>23205</v>
      </c>
      <c r="G15" s="34">
        <v>6856</v>
      </c>
      <c r="I15" s="17"/>
      <c r="J15" s="17"/>
      <c r="K15" s="17"/>
      <c r="L15" s="17"/>
      <c r="M15" s="17"/>
      <c r="N15" s="35"/>
      <c r="O15" s="36"/>
      <c r="P15" s="37"/>
    </row>
    <row r="16" spans="2:16" s="10" customFormat="1" ht="15" customHeight="1" x14ac:dyDescent="0.2">
      <c r="B16" s="30" t="s">
        <v>14</v>
      </c>
      <c r="C16" s="31">
        <f t="shared" si="1"/>
        <v>30970</v>
      </c>
      <c r="D16" s="32">
        <v>11826</v>
      </c>
      <c r="E16" s="32">
        <v>11730</v>
      </c>
      <c r="F16" s="33">
        <f t="shared" si="0"/>
        <v>23556</v>
      </c>
      <c r="G16" s="34">
        <v>7414</v>
      </c>
      <c r="I16" s="17"/>
      <c r="J16" s="17"/>
      <c r="K16" s="17"/>
      <c r="L16" s="17"/>
      <c r="M16" s="17"/>
      <c r="N16" s="35"/>
      <c r="O16" s="36"/>
      <c r="P16" s="37"/>
    </row>
    <row r="17" spans="2:16" s="10" customFormat="1" ht="15" customHeight="1" x14ac:dyDescent="0.2">
      <c r="B17" s="30" t="s">
        <v>15</v>
      </c>
      <c r="C17" s="31">
        <f t="shared" si="1"/>
        <v>33985</v>
      </c>
      <c r="D17" s="32">
        <v>12123</v>
      </c>
      <c r="E17" s="32">
        <v>10810</v>
      </c>
      <c r="F17" s="33">
        <f t="shared" si="0"/>
        <v>22933</v>
      </c>
      <c r="G17" s="34">
        <v>11052</v>
      </c>
      <c r="I17" s="17"/>
      <c r="J17" s="17"/>
      <c r="K17" s="17"/>
      <c r="L17" s="17"/>
      <c r="M17" s="17"/>
      <c r="N17" s="35"/>
      <c r="O17" s="36"/>
      <c r="P17" s="37"/>
    </row>
    <row r="18" spans="2:16" s="10" customFormat="1" ht="15" customHeight="1" x14ac:dyDescent="0.2">
      <c r="B18" s="30" t="s">
        <v>16</v>
      </c>
      <c r="C18" s="31">
        <f t="shared" si="1"/>
        <v>33070</v>
      </c>
      <c r="D18" s="32">
        <v>13669</v>
      </c>
      <c r="E18" s="32">
        <v>9560</v>
      </c>
      <c r="F18" s="33">
        <f t="shared" si="0"/>
        <v>23229</v>
      </c>
      <c r="G18" s="34">
        <v>9841</v>
      </c>
      <c r="I18" s="17"/>
      <c r="J18" s="17"/>
      <c r="K18" s="17"/>
      <c r="L18" s="17"/>
      <c r="M18" s="17"/>
      <c r="N18" s="35"/>
      <c r="O18" s="36"/>
      <c r="P18" s="37"/>
    </row>
    <row r="19" spans="2:16" s="10" customFormat="1" ht="15" customHeight="1" thickBot="1" x14ac:dyDescent="0.25">
      <c r="B19" s="30" t="s">
        <v>17</v>
      </c>
      <c r="C19" s="31">
        <f t="shared" si="1"/>
        <v>32730</v>
      </c>
      <c r="D19" s="32">
        <v>14301</v>
      </c>
      <c r="E19" s="32">
        <v>9081</v>
      </c>
      <c r="F19" s="33">
        <f t="shared" si="0"/>
        <v>23382</v>
      </c>
      <c r="G19" s="34">
        <v>9348</v>
      </c>
      <c r="I19" s="17"/>
      <c r="J19" s="17"/>
      <c r="K19" s="17"/>
      <c r="L19" s="17"/>
      <c r="M19" s="17"/>
      <c r="N19" s="35"/>
      <c r="O19" s="36"/>
      <c r="P19" s="37"/>
    </row>
    <row r="20" spans="2:16" s="10" customFormat="1" ht="15" hidden="1" customHeight="1" x14ac:dyDescent="0.2">
      <c r="B20" s="30" t="s">
        <v>18</v>
      </c>
      <c r="C20" s="31">
        <f t="shared" si="1"/>
        <v>0</v>
      </c>
      <c r="D20" s="32"/>
      <c r="E20" s="32"/>
      <c r="F20" s="33">
        <f t="shared" si="0"/>
        <v>0</v>
      </c>
      <c r="G20" s="34"/>
      <c r="I20" s="17"/>
      <c r="J20" s="17"/>
      <c r="K20" s="17"/>
      <c r="L20" s="17"/>
      <c r="M20" s="17"/>
      <c r="N20" s="35"/>
      <c r="O20" s="36"/>
      <c r="P20" s="37"/>
    </row>
    <row r="21" spans="2:16" s="10" customFormat="1" ht="15" hidden="1" customHeight="1" thickBot="1" x14ac:dyDescent="0.25">
      <c r="B21" s="30" t="s">
        <v>19</v>
      </c>
      <c r="C21" s="31">
        <f t="shared" si="1"/>
        <v>0</v>
      </c>
      <c r="D21" s="32"/>
      <c r="E21" s="32"/>
      <c r="F21" s="33">
        <f t="shared" si="0"/>
        <v>0</v>
      </c>
      <c r="G21" s="34"/>
      <c r="I21" s="17"/>
      <c r="J21" s="17"/>
      <c r="K21" s="17"/>
      <c r="L21" s="17"/>
      <c r="M21" s="17"/>
      <c r="N21" s="35"/>
      <c r="O21" s="36"/>
      <c r="P21" s="37"/>
    </row>
    <row r="22" spans="2:16" s="10" customFormat="1" ht="15" customHeight="1" x14ac:dyDescent="0.2">
      <c r="B22" s="41" t="s">
        <v>20</v>
      </c>
      <c r="C22" s="42">
        <f>SUM(C10:C21)</f>
        <v>329847</v>
      </c>
      <c r="D22" s="43">
        <f>SUM(D10:D21)</f>
        <v>124269</v>
      </c>
      <c r="E22" s="42">
        <f>SUM(E10:E21)</f>
        <v>120798</v>
      </c>
      <c r="F22" s="44">
        <f>SUM(F10:F21)</f>
        <v>245067</v>
      </c>
      <c r="G22" s="42">
        <f>SUM(G10:G21)</f>
        <v>84780</v>
      </c>
      <c r="I22" s="14"/>
      <c r="K22" s="45"/>
      <c r="L22" s="46" t="s">
        <v>21</v>
      </c>
      <c r="M22" s="46" t="s">
        <v>2</v>
      </c>
      <c r="N22" s="46" t="s">
        <v>3</v>
      </c>
      <c r="O22" s="14"/>
      <c r="P22" s="14"/>
    </row>
    <row r="23" spans="2:16" s="10" customFormat="1" ht="15" customHeight="1" thickBot="1" x14ac:dyDescent="0.25">
      <c r="B23" s="47" t="s">
        <v>22</v>
      </c>
      <c r="C23" s="48">
        <f>+F23+G23</f>
        <v>1</v>
      </c>
      <c r="D23" s="49">
        <f>D22/F22</f>
        <v>0.50708173683115232</v>
      </c>
      <c r="E23" s="50">
        <f>E22/F22</f>
        <v>0.49291826316884768</v>
      </c>
      <c r="F23" s="51">
        <f>F22/C22</f>
        <v>0.74297174144376033</v>
      </c>
      <c r="G23" s="48">
        <f>+G22/C22</f>
        <v>0.25702825855623973</v>
      </c>
      <c r="H23" s="52"/>
      <c r="I23" s="12"/>
      <c r="J23" s="12"/>
      <c r="K23" s="12"/>
      <c r="L23" s="12"/>
      <c r="M23" s="12"/>
      <c r="N23" s="12"/>
      <c r="O23" s="12"/>
      <c r="P23" s="12"/>
    </row>
    <row r="24" spans="2:16" s="10" customFormat="1" ht="15" customHeight="1" x14ac:dyDescent="0.2">
      <c r="B24" s="53"/>
      <c r="C24" s="54"/>
      <c r="D24" s="54"/>
      <c r="E24" s="40"/>
      <c r="F24" s="54"/>
      <c r="G24" s="54"/>
      <c r="H24" s="52"/>
      <c r="I24" s="12"/>
      <c r="J24" s="12"/>
      <c r="K24" s="12"/>
      <c r="L24" s="12"/>
      <c r="M24" s="12"/>
      <c r="N24" s="12"/>
      <c r="O24" s="12"/>
      <c r="P24" s="12"/>
    </row>
    <row r="25" spans="2:16" s="10" customFormat="1" ht="15" customHeight="1" x14ac:dyDescent="0.2">
      <c r="B25" s="53"/>
      <c r="C25" s="54"/>
      <c r="D25" s="54"/>
      <c r="E25" s="40"/>
      <c r="F25" s="54"/>
      <c r="G25" s="54"/>
      <c r="H25" s="52"/>
      <c r="I25" s="12"/>
      <c r="J25" s="12"/>
      <c r="K25" s="12"/>
      <c r="L25" s="12"/>
      <c r="M25" s="12"/>
      <c r="N25" s="12"/>
      <c r="O25" s="12"/>
      <c r="P25" s="12"/>
    </row>
    <row r="26" spans="2:16" s="10" customFormat="1" ht="15" customHeight="1" x14ac:dyDescent="0.2">
      <c r="B26" s="55"/>
      <c r="C26" s="56"/>
      <c r="D26" s="57"/>
      <c r="E26" s="57"/>
      <c r="F26" s="56"/>
      <c r="G26" s="56"/>
      <c r="H26" s="52"/>
      <c r="I26" s="12"/>
      <c r="J26" s="12"/>
      <c r="K26" s="12"/>
      <c r="L26" s="12"/>
      <c r="M26" s="12"/>
      <c r="N26" s="12"/>
      <c r="O26" s="12"/>
      <c r="P26" s="12"/>
    </row>
    <row r="27" spans="2:16" s="10" customFormat="1" ht="15" customHeight="1" x14ac:dyDescent="0.2">
      <c r="B27" s="55"/>
      <c r="C27" s="40"/>
      <c r="D27" s="58"/>
      <c r="E27" s="58"/>
      <c r="F27" s="59"/>
      <c r="G27" s="59"/>
      <c r="H27" s="16"/>
      <c r="I27" s="12"/>
      <c r="J27" s="12"/>
      <c r="K27" s="12"/>
      <c r="L27" s="12"/>
      <c r="M27" s="12"/>
      <c r="N27" s="12"/>
      <c r="O27" s="12"/>
      <c r="P27" s="12"/>
    </row>
    <row r="28" spans="2:16" s="10" customFormat="1" ht="15" customHeight="1" x14ac:dyDescent="0.2">
      <c r="B28" s="60"/>
      <c r="C28" s="40"/>
      <c r="D28" s="58"/>
      <c r="E28" s="58"/>
      <c r="F28" s="59"/>
      <c r="G28" s="52"/>
      <c r="H28" s="16"/>
      <c r="I28" s="12"/>
      <c r="J28" s="12"/>
      <c r="K28" s="12"/>
      <c r="L28" s="12"/>
      <c r="M28" s="12"/>
      <c r="N28" s="12"/>
      <c r="O28" s="12"/>
      <c r="P28" s="12"/>
    </row>
    <row r="29" spans="2:16" s="10" customFormat="1" ht="15" customHeight="1" x14ac:dyDescent="0.2">
      <c r="B29" s="55"/>
      <c r="C29" s="40"/>
      <c r="D29" s="58"/>
      <c r="E29" s="58"/>
      <c r="F29" s="59"/>
      <c r="G29" s="59"/>
      <c r="H29" s="16"/>
      <c r="I29" s="12"/>
      <c r="J29" s="12"/>
      <c r="K29" s="12"/>
      <c r="L29" s="12"/>
      <c r="M29" s="12"/>
      <c r="N29" s="12"/>
      <c r="O29" s="12"/>
      <c r="P29" s="12"/>
    </row>
    <row r="30" spans="2:16" s="10" customFormat="1" ht="13.5" customHeight="1" x14ac:dyDescent="0.2">
      <c r="C30" s="61"/>
      <c r="D30" s="61"/>
      <c r="E30" s="61"/>
      <c r="F30" s="61"/>
    </row>
    <row r="31" spans="2:16" s="10" customFormat="1" ht="13.5" customHeight="1" x14ac:dyDescent="0.2">
      <c r="C31" s="61"/>
      <c r="D31" s="61"/>
      <c r="E31" s="61"/>
      <c r="F31" s="61"/>
    </row>
    <row r="32" spans="2:16" s="6" customFormat="1" ht="32.25" customHeight="1" x14ac:dyDescent="0.25">
      <c r="B32" s="3"/>
      <c r="C32" s="4"/>
      <c r="D32" s="4"/>
      <c r="E32" s="4"/>
      <c r="F32" s="4"/>
      <c r="G32" s="4"/>
      <c r="H32" s="4"/>
      <c r="I32" s="4"/>
      <c r="J32" s="4"/>
      <c r="K32" s="5"/>
      <c r="L32" s="5"/>
      <c r="M32" s="5"/>
      <c r="N32" s="5"/>
      <c r="O32" s="5"/>
      <c r="P32" s="5"/>
    </row>
    <row r="33" spans="2:16" s="6" customFormat="1" ht="15.75" customHeight="1" x14ac:dyDescent="0.25">
      <c r="B33" s="3"/>
      <c r="C33" s="4"/>
      <c r="D33" s="4"/>
      <c r="E33" s="4"/>
      <c r="F33" s="4"/>
      <c r="G33" s="4"/>
      <c r="H33" s="4"/>
      <c r="I33" s="4"/>
      <c r="J33" s="4"/>
      <c r="K33" s="5"/>
      <c r="L33" s="5"/>
      <c r="M33" s="5"/>
      <c r="N33" s="5"/>
      <c r="O33" s="5"/>
      <c r="P33" s="5"/>
    </row>
    <row r="34" spans="2:16" s="10" customFormat="1" ht="17.25" customHeight="1" x14ac:dyDescent="0.2">
      <c r="C34" s="61"/>
      <c r="D34" s="61"/>
      <c r="E34" s="61"/>
      <c r="F34" s="61"/>
    </row>
    <row r="35" spans="2:16" s="6" customFormat="1" ht="17.25" customHeight="1" x14ac:dyDescent="0.2">
      <c r="B35" s="217"/>
      <c r="C35" s="217"/>
      <c r="D35" s="217"/>
      <c r="E35" s="217"/>
      <c r="F35" s="217"/>
      <c r="G35" s="217"/>
      <c r="H35" s="14"/>
      <c r="I35" s="62"/>
      <c r="J35" s="62"/>
    </row>
    <row r="36" spans="2:16" s="6" customFormat="1" ht="15" customHeight="1" x14ac:dyDescent="0.2">
      <c r="B36" s="15" t="s">
        <v>0</v>
      </c>
      <c r="C36" s="15" t="s">
        <v>20</v>
      </c>
      <c r="D36" s="15" t="s">
        <v>23</v>
      </c>
      <c r="E36" s="15" t="s">
        <v>24</v>
      </c>
      <c r="H36" s="63"/>
    </row>
    <row r="37" spans="2:16" s="6" customFormat="1" ht="17.25" customHeight="1" x14ac:dyDescent="0.2">
      <c r="B37" s="64" t="s">
        <v>8</v>
      </c>
      <c r="C37" s="65">
        <f t="shared" ref="C37:C48" si="2">+D37+E37</f>
        <v>11524</v>
      </c>
      <c r="D37" s="66">
        <v>9371</v>
      </c>
      <c r="E37" s="67">
        <v>2153</v>
      </c>
      <c r="H37" s="59"/>
    </row>
    <row r="38" spans="2:16" s="6" customFormat="1" ht="17.25" customHeight="1" x14ac:dyDescent="0.2">
      <c r="B38" s="68" t="s">
        <v>9</v>
      </c>
      <c r="C38" s="65">
        <f t="shared" si="2"/>
        <v>11337</v>
      </c>
      <c r="D38" s="69">
        <v>9454</v>
      </c>
      <c r="E38" s="70">
        <v>1883</v>
      </c>
      <c r="H38" s="59"/>
    </row>
    <row r="39" spans="2:16" s="6" customFormat="1" ht="17.25" customHeight="1" x14ac:dyDescent="0.2">
      <c r="B39" s="68" t="s">
        <v>10</v>
      </c>
      <c r="C39" s="65">
        <f t="shared" si="2"/>
        <v>12513</v>
      </c>
      <c r="D39" s="69">
        <v>10206</v>
      </c>
      <c r="E39" s="70">
        <v>2307</v>
      </c>
      <c r="H39" s="59"/>
    </row>
    <row r="40" spans="2:16" s="6" customFormat="1" ht="17.25" customHeight="1" x14ac:dyDescent="0.2">
      <c r="B40" s="68" t="s">
        <v>11</v>
      </c>
      <c r="C40" s="65">
        <f t="shared" si="2"/>
        <v>13058</v>
      </c>
      <c r="D40" s="69">
        <v>10712</v>
      </c>
      <c r="E40" s="70">
        <v>2346</v>
      </c>
      <c r="H40" s="59"/>
    </row>
    <row r="41" spans="2:16" s="6" customFormat="1" ht="17.25" customHeight="1" x14ac:dyDescent="0.2">
      <c r="B41" s="68" t="s">
        <v>12</v>
      </c>
      <c r="C41" s="65">
        <f t="shared" si="2"/>
        <v>12025</v>
      </c>
      <c r="D41" s="69">
        <v>9907</v>
      </c>
      <c r="E41" s="70">
        <v>2118</v>
      </c>
      <c r="H41" s="59"/>
    </row>
    <row r="42" spans="2:16" s="6" customFormat="1" ht="17.25" customHeight="1" x14ac:dyDescent="0.2">
      <c r="B42" s="68" t="s">
        <v>13</v>
      </c>
      <c r="C42" s="65">
        <f t="shared" si="2"/>
        <v>11893</v>
      </c>
      <c r="D42" s="69">
        <v>9860</v>
      </c>
      <c r="E42" s="70">
        <v>2033</v>
      </c>
      <c r="H42" s="59"/>
    </row>
    <row r="43" spans="2:16" s="6" customFormat="1" ht="17.25" customHeight="1" x14ac:dyDescent="0.2">
      <c r="B43" s="68" t="s">
        <v>14</v>
      </c>
      <c r="C43" s="65">
        <f t="shared" si="2"/>
        <v>11826</v>
      </c>
      <c r="D43" s="69">
        <v>9463</v>
      </c>
      <c r="E43" s="70">
        <v>2363</v>
      </c>
      <c r="H43" s="59"/>
    </row>
    <row r="44" spans="2:16" s="6" customFormat="1" ht="17.25" customHeight="1" x14ac:dyDescent="0.2">
      <c r="B44" s="68" t="s">
        <v>15</v>
      </c>
      <c r="C44" s="65">
        <f t="shared" si="2"/>
        <v>12123</v>
      </c>
      <c r="D44" s="69">
        <v>9907</v>
      </c>
      <c r="E44" s="70">
        <v>2216</v>
      </c>
      <c r="H44" s="59"/>
    </row>
    <row r="45" spans="2:16" s="6" customFormat="1" ht="17.25" customHeight="1" x14ac:dyDescent="0.2">
      <c r="B45" s="68" t="s">
        <v>16</v>
      </c>
      <c r="C45" s="65">
        <f t="shared" si="2"/>
        <v>13669</v>
      </c>
      <c r="D45" s="69">
        <v>11125</v>
      </c>
      <c r="E45" s="70">
        <v>2544</v>
      </c>
      <c r="H45" s="59"/>
    </row>
    <row r="46" spans="2:16" s="6" customFormat="1" ht="17.25" customHeight="1" thickBot="1" x14ac:dyDescent="0.25">
      <c r="B46" s="68" t="s">
        <v>17</v>
      </c>
      <c r="C46" s="65">
        <f t="shared" si="2"/>
        <v>14301</v>
      </c>
      <c r="D46" s="69">
        <v>11810</v>
      </c>
      <c r="E46" s="70">
        <v>2491</v>
      </c>
      <c r="H46" s="59"/>
    </row>
    <row r="47" spans="2:16" s="6" customFormat="1" ht="17.25" hidden="1" customHeight="1" x14ac:dyDescent="0.2">
      <c r="B47" s="68" t="s">
        <v>18</v>
      </c>
      <c r="C47" s="65">
        <f t="shared" si="2"/>
        <v>0</v>
      </c>
      <c r="D47" s="69"/>
      <c r="E47" s="70"/>
      <c r="H47" s="59"/>
    </row>
    <row r="48" spans="2:16" s="6" customFormat="1" ht="17.25" hidden="1" customHeight="1" thickBot="1" x14ac:dyDescent="0.25">
      <c r="B48" s="68" t="s">
        <v>19</v>
      </c>
      <c r="C48" s="65">
        <f t="shared" si="2"/>
        <v>0</v>
      </c>
      <c r="D48" s="69"/>
      <c r="E48" s="70"/>
      <c r="H48" s="59"/>
    </row>
    <row r="49" spans="2:16" s="6" customFormat="1" ht="15" customHeight="1" x14ac:dyDescent="0.2">
      <c r="B49" s="71" t="s">
        <v>20</v>
      </c>
      <c r="C49" s="72">
        <f>+SUM(C37:C48)</f>
        <v>124269</v>
      </c>
      <c r="D49" s="72">
        <f t="shared" ref="D49:E49" si="3">+SUM(D37:D48)</f>
        <v>101815</v>
      </c>
      <c r="E49" s="72">
        <f t="shared" si="3"/>
        <v>22454</v>
      </c>
      <c r="H49" s="73"/>
      <c r="I49" s="73"/>
      <c r="J49" s="73"/>
      <c r="K49" s="73"/>
      <c r="L49" s="73"/>
      <c r="O49" s="74" t="s">
        <v>23</v>
      </c>
      <c r="P49" s="74" t="s">
        <v>24</v>
      </c>
    </row>
    <row r="50" spans="2:16" s="6" customFormat="1" ht="15" customHeight="1" x14ac:dyDescent="0.2">
      <c r="B50" s="75" t="s">
        <v>22</v>
      </c>
      <c r="C50" s="48">
        <v>1</v>
      </c>
      <c r="D50" s="48">
        <f>+D49/C49</f>
        <v>0.81931133267347445</v>
      </c>
      <c r="E50" s="48">
        <f>+E49/C49</f>
        <v>0.18068866732652553</v>
      </c>
      <c r="H50" s="63"/>
      <c r="I50" s="63"/>
      <c r="J50" s="63"/>
      <c r="K50" s="63"/>
      <c r="L50" s="63"/>
      <c r="O50" s="76">
        <f>+D50</f>
        <v>0.81931133267347445</v>
      </c>
      <c r="P50" s="76">
        <f>+E50</f>
        <v>0.18068866732652553</v>
      </c>
    </row>
    <row r="51" spans="2:16" s="6" customFormat="1" ht="15" customHeight="1" x14ac:dyDescent="0.2">
      <c r="E51" s="54"/>
      <c r="H51" s="63"/>
      <c r="I51" s="63"/>
      <c r="J51" s="63"/>
      <c r="K51" s="63"/>
      <c r="L51" s="63"/>
      <c r="O51" s="76"/>
      <c r="P51" s="76"/>
    </row>
    <row r="52" spans="2:16" s="6" customFormat="1" ht="15" customHeight="1" x14ac:dyDescent="0.2">
      <c r="E52" s="54"/>
      <c r="H52" s="63"/>
      <c r="I52" s="63"/>
      <c r="J52" s="63"/>
      <c r="K52" s="63"/>
      <c r="L52" s="63"/>
      <c r="O52" s="76"/>
      <c r="P52" s="76"/>
    </row>
    <row r="53" spans="2:16" s="6" customFormat="1" ht="15" customHeight="1" x14ac:dyDescent="0.2">
      <c r="E53" s="54"/>
      <c r="H53" s="63"/>
      <c r="I53" s="63"/>
      <c r="J53" s="63"/>
      <c r="K53" s="63"/>
      <c r="L53" s="63"/>
      <c r="O53" s="76"/>
      <c r="P53" s="76"/>
    </row>
    <row r="54" spans="2:16" s="6" customFormat="1" ht="15" customHeight="1" x14ac:dyDescent="0.2">
      <c r="B54" s="77"/>
      <c r="C54" s="54"/>
      <c r="D54" s="54"/>
      <c r="E54" s="54"/>
      <c r="H54" s="63"/>
      <c r="I54" s="63"/>
      <c r="J54" s="63"/>
      <c r="K54" s="63"/>
      <c r="L54" s="63"/>
    </row>
    <row r="55" spans="2:16" s="6" customFormat="1" ht="8.25" customHeight="1" x14ac:dyDescent="0.2">
      <c r="B55" s="78"/>
      <c r="C55" s="79"/>
      <c r="D55" s="40"/>
      <c r="E55" s="40"/>
      <c r="F55" s="40"/>
      <c r="G55" s="40"/>
      <c r="H55" s="40"/>
      <c r="I55" s="40"/>
      <c r="J55" s="40"/>
      <c r="K55" s="80"/>
      <c r="L55" s="80"/>
    </row>
    <row r="56" spans="2:16" s="6" customFormat="1" ht="15" customHeight="1" x14ac:dyDescent="0.2">
      <c r="B56" s="81"/>
      <c r="C56" s="81"/>
      <c r="D56" s="81"/>
      <c r="E56" s="81"/>
      <c r="F56" s="81"/>
      <c r="G56" s="40"/>
      <c r="H56" s="40"/>
      <c r="I56" s="40"/>
      <c r="J56" s="40"/>
      <c r="K56" s="80"/>
      <c r="L56" s="80"/>
    </row>
    <row r="57" spans="2:16" s="6" customFormat="1" ht="23.25" customHeight="1" x14ac:dyDescent="0.2">
      <c r="B57" s="216" t="s">
        <v>0</v>
      </c>
      <c r="C57" s="216" t="s">
        <v>20</v>
      </c>
      <c r="D57" s="82" t="s">
        <v>25</v>
      </c>
      <c r="E57" s="82" t="s">
        <v>26</v>
      </c>
      <c r="F57" s="82" t="s">
        <v>27</v>
      </c>
      <c r="G57" s="82" t="s">
        <v>28</v>
      </c>
      <c r="H57" s="82" t="s">
        <v>29</v>
      </c>
      <c r="I57" s="82" t="s">
        <v>30</v>
      </c>
      <c r="J57" s="82" t="s">
        <v>31</v>
      </c>
      <c r="K57" s="218" t="s">
        <v>32</v>
      </c>
      <c r="M57" s="63"/>
    </row>
    <row r="58" spans="2:16" s="6" customFormat="1" ht="18.75" customHeight="1" x14ac:dyDescent="0.2">
      <c r="B58" s="216"/>
      <c r="C58" s="216"/>
      <c r="D58" s="83" t="s">
        <v>33</v>
      </c>
      <c r="E58" s="83" t="s">
        <v>34</v>
      </c>
      <c r="F58" s="83" t="s">
        <v>35</v>
      </c>
      <c r="G58" s="83" t="s">
        <v>36</v>
      </c>
      <c r="H58" s="83" t="s">
        <v>37</v>
      </c>
      <c r="I58" s="83" t="s">
        <v>38</v>
      </c>
      <c r="J58" s="83" t="s">
        <v>39</v>
      </c>
      <c r="K58" s="218"/>
      <c r="M58" s="63"/>
    </row>
    <row r="59" spans="2:16" s="6" customFormat="1" ht="19.5" customHeight="1" x14ac:dyDescent="0.2">
      <c r="B59" s="84" t="s">
        <v>8</v>
      </c>
      <c r="C59" s="85">
        <f t="shared" ref="C59:C70" si="4">+SUM(D59:K59)</f>
        <v>11524</v>
      </c>
      <c r="D59" s="86">
        <v>0</v>
      </c>
      <c r="E59" s="87">
        <v>25</v>
      </c>
      <c r="F59" s="87">
        <v>63</v>
      </c>
      <c r="G59" s="87">
        <v>99</v>
      </c>
      <c r="H59" s="87">
        <v>1524</v>
      </c>
      <c r="I59" s="87">
        <v>5507</v>
      </c>
      <c r="J59" s="87">
        <v>604</v>
      </c>
      <c r="K59" s="87">
        <v>3702</v>
      </c>
      <c r="M59" s="88" t="s">
        <v>40</v>
      </c>
      <c r="N59" s="88" t="s">
        <v>30</v>
      </c>
      <c r="O59" s="88" t="s">
        <v>41</v>
      </c>
      <c r="P59" s="88" t="s">
        <v>32</v>
      </c>
    </row>
    <row r="60" spans="2:16" s="6" customFormat="1" ht="19.5" customHeight="1" x14ac:dyDescent="0.2">
      <c r="B60" s="30" t="s">
        <v>9</v>
      </c>
      <c r="C60" s="89">
        <f t="shared" si="4"/>
        <v>11337</v>
      </c>
      <c r="D60" s="90">
        <v>0</v>
      </c>
      <c r="E60" s="32">
        <v>25</v>
      </c>
      <c r="F60" s="32">
        <v>54</v>
      </c>
      <c r="G60" s="32">
        <v>109</v>
      </c>
      <c r="H60" s="32">
        <v>1388</v>
      </c>
      <c r="I60" s="32">
        <v>5456</v>
      </c>
      <c r="J60" s="32">
        <v>694</v>
      </c>
      <c r="K60" s="32">
        <v>3611</v>
      </c>
      <c r="M60" s="91">
        <f>D71+E71+F71+G71</f>
        <v>2090</v>
      </c>
      <c r="N60" s="91">
        <f>H71+I71</f>
        <v>74247</v>
      </c>
      <c r="O60" s="91">
        <f>J71</f>
        <v>6584</v>
      </c>
      <c r="P60" s="91">
        <f>K71</f>
        <v>41348</v>
      </c>
    </row>
    <row r="61" spans="2:16" s="6" customFormat="1" ht="19.5" customHeight="1" x14ac:dyDescent="0.2">
      <c r="B61" s="30" t="s">
        <v>10</v>
      </c>
      <c r="C61" s="89">
        <f t="shared" si="4"/>
        <v>12513</v>
      </c>
      <c r="D61" s="90">
        <v>0</v>
      </c>
      <c r="E61" s="32">
        <v>19</v>
      </c>
      <c r="F61" s="32">
        <v>67</v>
      </c>
      <c r="G61" s="32">
        <v>109</v>
      </c>
      <c r="H61" s="32">
        <v>1413</v>
      </c>
      <c r="I61" s="32">
        <v>6148</v>
      </c>
      <c r="J61" s="32">
        <v>649</v>
      </c>
      <c r="K61" s="32">
        <v>4108</v>
      </c>
      <c r="M61" s="80"/>
    </row>
    <row r="62" spans="2:16" s="6" customFormat="1" ht="19.5" customHeight="1" x14ac:dyDescent="0.2">
      <c r="B62" s="30" t="s">
        <v>11</v>
      </c>
      <c r="C62" s="89">
        <f t="shared" si="4"/>
        <v>13058</v>
      </c>
      <c r="D62" s="90">
        <v>0</v>
      </c>
      <c r="E62" s="32">
        <v>19</v>
      </c>
      <c r="F62" s="32">
        <v>62</v>
      </c>
      <c r="G62" s="32">
        <v>116</v>
      </c>
      <c r="H62" s="32">
        <v>1503</v>
      </c>
      <c r="I62" s="32">
        <v>6147</v>
      </c>
      <c r="J62" s="32">
        <v>677</v>
      </c>
      <c r="K62" s="32">
        <v>4534</v>
      </c>
      <c r="M62" s="80"/>
    </row>
    <row r="63" spans="2:16" s="6" customFormat="1" ht="19.5" customHeight="1" x14ac:dyDescent="0.2">
      <c r="B63" s="30" t="s">
        <v>12</v>
      </c>
      <c r="C63" s="89">
        <f t="shared" si="4"/>
        <v>12025</v>
      </c>
      <c r="D63" s="90">
        <v>0</v>
      </c>
      <c r="E63" s="32">
        <v>36</v>
      </c>
      <c r="F63" s="32">
        <v>52</v>
      </c>
      <c r="G63" s="32">
        <v>109</v>
      </c>
      <c r="H63" s="32">
        <v>1383</v>
      </c>
      <c r="I63" s="32">
        <v>5585</v>
      </c>
      <c r="J63" s="32">
        <v>650</v>
      </c>
      <c r="K63" s="32">
        <v>4210</v>
      </c>
      <c r="M63" s="80"/>
    </row>
    <row r="64" spans="2:16" s="6" customFormat="1" ht="19.5" customHeight="1" x14ac:dyDescent="0.2">
      <c r="B64" s="30" t="s">
        <v>13</v>
      </c>
      <c r="C64" s="89">
        <f t="shared" si="4"/>
        <v>11893</v>
      </c>
      <c r="D64" s="90">
        <v>0</v>
      </c>
      <c r="E64" s="32">
        <v>36</v>
      </c>
      <c r="F64" s="32">
        <v>51</v>
      </c>
      <c r="G64" s="32">
        <v>115</v>
      </c>
      <c r="H64" s="32">
        <v>1334</v>
      </c>
      <c r="I64" s="32">
        <v>5665</v>
      </c>
      <c r="J64" s="32">
        <v>547</v>
      </c>
      <c r="K64" s="32">
        <v>4145</v>
      </c>
      <c r="M64" s="80"/>
    </row>
    <row r="65" spans="2:16" s="6" customFormat="1" ht="19.5" customHeight="1" x14ac:dyDescent="0.2">
      <c r="B65" s="30" t="s">
        <v>14</v>
      </c>
      <c r="C65" s="89">
        <f t="shared" si="4"/>
        <v>11826</v>
      </c>
      <c r="D65" s="90">
        <v>0</v>
      </c>
      <c r="E65" s="32">
        <v>34</v>
      </c>
      <c r="F65" s="32">
        <v>70</v>
      </c>
      <c r="G65" s="32">
        <v>106</v>
      </c>
      <c r="H65" s="32">
        <v>1362</v>
      </c>
      <c r="I65" s="32">
        <v>5658</v>
      </c>
      <c r="J65" s="32">
        <v>621</v>
      </c>
      <c r="K65" s="32">
        <v>3975</v>
      </c>
      <c r="M65" s="80"/>
    </row>
    <row r="66" spans="2:16" s="6" customFormat="1" ht="19.5" customHeight="1" x14ac:dyDescent="0.2">
      <c r="B66" s="30" t="s">
        <v>15</v>
      </c>
      <c r="C66" s="89">
        <f t="shared" si="4"/>
        <v>12123</v>
      </c>
      <c r="D66" s="90">
        <v>0</v>
      </c>
      <c r="E66" s="32">
        <v>24</v>
      </c>
      <c r="F66" s="32">
        <v>92</v>
      </c>
      <c r="G66" s="32">
        <v>123</v>
      </c>
      <c r="H66" s="32">
        <v>1489</v>
      </c>
      <c r="I66" s="32">
        <v>5642</v>
      </c>
      <c r="J66" s="32">
        <v>649</v>
      </c>
      <c r="K66" s="32">
        <v>4104</v>
      </c>
      <c r="M66" s="80"/>
    </row>
    <row r="67" spans="2:16" s="6" customFormat="1" ht="19.5" customHeight="1" x14ac:dyDescent="0.2">
      <c r="B67" s="30" t="s">
        <v>16</v>
      </c>
      <c r="C67" s="89">
        <f t="shared" si="4"/>
        <v>13669</v>
      </c>
      <c r="D67" s="90">
        <v>0</v>
      </c>
      <c r="E67" s="32">
        <v>27</v>
      </c>
      <c r="F67" s="32">
        <v>74</v>
      </c>
      <c r="G67" s="32">
        <v>122</v>
      </c>
      <c r="H67" s="32">
        <v>1718</v>
      </c>
      <c r="I67" s="32">
        <v>6528</v>
      </c>
      <c r="J67" s="32">
        <v>723</v>
      </c>
      <c r="K67" s="32">
        <v>4477</v>
      </c>
      <c r="M67" s="80"/>
    </row>
    <row r="68" spans="2:16" s="6" customFormat="1" ht="19.5" customHeight="1" thickBot="1" x14ac:dyDescent="0.25">
      <c r="B68" s="30" t="s">
        <v>17</v>
      </c>
      <c r="C68" s="89">
        <f t="shared" si="4"/>
        <v>14301</v>
      </c>
      <c r="D68" s="90">
        <v>0</v>
      </c>
      <c r="E68" s="32">
        <v>29</v>
      </c>
      <c r="F68" s="32">
        <v>46</v>
      </c>
      <c r="G68" s="32">
        <v>177</v>
      </c>
      <c r="H68" s="32">
        <v>1824</v>
      </c>
      <c r="I68" s="32">
        <v>6973</v>
      </c>
      <c r="J68" s="32">
        <v>770</v>
      </c>
      <c r="K68" s="32">
        <v>4482</v>
      </c>
      <c r="M68" s="80"/>
    </row>
    <row r="69" spans="2:16" s="6" customFormat="1" ht="19.5" hidden="1" customHeight="1" x14ac:dyDescent="0.2">
      <c r="B69" s="30" t="s">
        <v>18</v>
      </c>
      <c r="C69" s="89">
        <f t="shared" si="4"/>
        <v>0</v>
      </c>
      <c r="D69" s="90"/>
      <c r="E69" s="32"/>
      <c r="F69" s="32"/>
      <c r="G69" s="32"/>
      <c r="H69" s="32"/>
      <c r="I69" s="32"/>
      <c r="J69" s="32"/>
      <c r="K69" s="32"/>
      <c r="M69" s="80"/>
    </row>
    <row r="70" spans="2:16" s="6" customFormat="1" ht="19.5" hidden="1" customHeight="1" thickBot="1" x14ac:dyDescent="0.25">
      <c r="B70" s="30" t="s">
        <v>19</v>
      </c>
      <c r="C70" s="89">
        <f t="shared" si="4"/>
        <v>0</v>
      </c>
      <c r="D70" s="90"/>
      <c r="E70" s="32"/>
      <c r="F70" s="32"/>
      <c r="G70" s="32"/>
      <c r="H70" s="32"/>
      <c r="I70" s="32"/>
      <c r="J70" s="32"/>
      <c r="K70" s="32"/>
      <c r="M70" s="80"/>
    </row>
    <row r="71" spans="2:16" s="6" customFormat="1" ht="19.5" customHeight="1" x14ac:dyDescent="0.2">
      <c r="B71" s="41" t="s">
        <v>20</v>
      </c>
      <c r="C71" s="42">
        <f>+SUM(C59:C70)</f>
        <v>124269</v>
      </c>
      <c r="D71" s="42">
        <f>+SUM(D59:D70)</f>
        <v>0</v>
      </c>
      <c r="E71" s="42">
        <f t="shared" ref="E71:K71" si="5">+SUM(E59:E70)</f>
        <v>274</v>
      </c>
      <c r="F71" s="42">
        <f>+SUM(F59:F70)</f>
        <v>631</v>
      </c>
      <c r="G71" s="42">
        <f t="shared" si="5"/>
        <v>1185</v>
      </c>
      <c r="H71" s="42">
        <f t="shared" si="5"/>
        <v>14938</v>
      </c>
      <c r="I71" s="42">
        <f>+SUM(I59:I70)</f>
        <v>59309</v>
      </c>
      <c r="J71" s="42">
        <f t="shared" si="5"/>
        <v>6584</v>
      </c>
      <c r="K71" s="42">
        <f t="shared" si="5"/>
        <v>41348</v>
      </c>
      <c r="M71" s="92"/>
      <c r="O71" s="93"/>
      <c r="P71" s="94"/>
    </row>
    <row r="72" spans="2:16" s="6" customFormat="1" ht="19.5" customHeight="1" x14ac:dyDescent="0.2">
      <c r="B72" s="47" t="s">
        <v>22</v>
      </c>
      <c r="C72" s="95">
        <f t="shared" ref="C72:K72" si="6">+C71/$C$71</f>
        <v>1</v>
      </c>
      <c r="D72" s="48">
        <f t="shared" si="6"/>
        <v>0</v>
      </c>
      <c r="E72" s="48">
        <f t="shared" si="6"/>
        <v>2.2048942214067868E-3</v>
      </c>
      <c r="F72" s="48">
        <f t="shared" si="6"/>
        <v>5.0776943565973816E-3</v>
      </c>
      <c r="G72" s="48">
        <f t="shared" si="6"/>
        <v>9.5357651546242421E-3</v>
      </c>
      <c r="H72" s="48">
        <f t="shared" si="6"/>
        <v>0.12020697036268096</v>
      </c>
      <c r="I72" s="48">
        <f t="shared" si="6"/>
        <v>0.47726303422414279</v>
      </c>
      <c r="J72" s="48">
        <f t="shared" si="6"/>
        <v>5.2981837787380602E-2</v>
      </c>
      <c r="K72" s="48">
        <f t="shared" si="6"/>
        <v>0.33272980389316725</v>
      </c>
      <c r="M72" s="58"/>
      <c r="O72" s="93"/>
      <c r="P72" s="94"/>
    </row>
    <row r="73" spans="2:16" s="6" customFormat="1" ht="15" customHeight="1" x14ac:dyDescent="0.2">
      <c r="B73" s="96"/>
      <c r="C73" s="88"/>
      <c r="H73" s="88"/>
      <c r="I73" s="88"/>
      <c r="J73" s="97"/>
      <c r="K73" s="97"/>
      <c r="L73" s="98"/>
    </row>
    <row r="74" spans="2:16" s="6" customFormat="1" ht="15" customHeight="1" x14ac:dyDescent="0.2">
      <c r="B74" s="96"/>
      <c r="C74" s="88"/>
      <c r="H74" s="91"/>
      <c r="I74" s="91"/>
      <c r="J74" s="99"/>
      <c r="K74" s="99"/>
      <c r="L74" s="98"/>
    </row>
    <row r="75" spans="2:16" s="6" customFormat="1" ht="15" customHeight="1" x14ac:dyDescent="0.2">
      <c r="B75" s="96"/>
      <c r="C75" s="97"/>
      <c r="D75" s="99"/>
      <c r="E75" s="99"/>
      <c r="F75" s="99"/>
      <c r="G75" s="99"/>
      <c r="H75" s="99"/>
      <c r="I75" s="99"/>
      <c r="J75" s="99"/>
      <c r="K75" s="99"/>
      <c r="L75" s="98"/>
      <c r="M75" s="58"/>
      <c r="N75" s="98"/>
      <c r="O75" s="93"/>
      <c r="P75" s="94"/>
    </row>
    <row r="76" spans="2:16" s="6" customFormat="1" ht="15" customHeight="1" x14ac:dyDescent="0.2">
      <c r="B76" s="55"/>
      <c r="C76" s="97"/>
      <c r="D76" s="99"/>
      <c r="E76" s="99"/>
      <c r="F76" s="99"/>
      <c r="G76" s="99"/>
      <c r="H76" s="99"/>
      <c r="I76" s="99"/>
      <c r="J76" s="99"/>
      <c r="K76" s="99"/>
      <c r="L76" s="98"/>
      <c r="M76" s="58"/>
      <c r="N76" s="98"/>
      <c r="O76" s="93"/>
      <c r="P76" s="94"/>
    </row>
    <row r="77" spans="2:16" s="6" customFormat="1" ht="15" customHeight="1" x14ac:dyDescent="0.2">
      <c r="B77" s="55"/>
      <c r="C77" s="58"/>
      <c r="D77" s="58"/>
      <c r="E77" s="58"/>
      <c r="F77" s="58"/>
      <c r="G77" s="58"/>
      <c r="H77" s="58"/>
      <c r="I77" s="58"/>
      <c r="J77" s="58"/>
      <c r="K77" s="58"/>
      <c r="M77" s="58"/>
      <c r="O77" s="93"/>
      <c r="P77" s="94"/>
    </row>
    <row r="78" spans="2:16" s="6" customFormat="1" ht="26.25" customHeight="1" x14ac:dyDescent="0.2">
      <c r="C78" s="100"/>
      <c r="D78" s="100"/>
      <c r="E78" s="100"/>
      <c r="F78" s="100"/>
      <c r="N78" s="93"/>
      <c r="O78" s="94"/>
      <c r="P78" s="101"/>
    </row>
    <row r="79" spans="2:16" s="6" customFormat="1" ht="24" customHeight="1" x14ac:dyDescent="0.2">
      <c r="B79" s="15" t="s">
        <v>42</v>
      </c>
      <c r="C79" s="15"/>
      <c r="D79" s="15" t="s">
        <v>20</v>
      </c>
      <c r="E79" s="15" t="s">
        <v>22</v>
      </c>
      <c r="F79" s="81"/>
      <c r="N79" s="93"/>
      <c r="O79" s="94"/>
      <c r="P79" s="101"/>
    </row>
    <row r="80" spans="2:16" s="6" customFormat="1" ht="15" customHeight="1" x14ac:dyDescent="0.2">
      <c r="B80" s="102" t="s">
        <v>43</v>
      </c>
      <c r="C80" s="103"/>
      <c r="D80" s="104">
        <v>51808</v>
      </c>
      <c r="E80" s="105">
        <f t="shared" ref="E80:E85" si="7">+D80/$D$86</f>
        <v>0.41690204314833146</v>
      </c>
      <c r="O80" s="94"/>
      <c r="P80" s="101"/>
    </row>
    <row r="81" spans="2:16" s="6" customFormat="1" ht="15" customHeight="1" x14ac:dyDescent="0.25">
      <c r="B81" s="106" t="s">
        <v>44</v>
      </c>
      <c r="C81" s="107"/>
      <c r="D81" s="108">
        <v>24967</v>
      </c>
      <c r="E81" s="109">
        <f t="shared" si="7"/>
        <v>0.2009109271016907</v>
      </c>
      <c r="F81"/>
      <c r="G81" s="110"/>
      <c r="N81" s="93"/>
      <c r="O81" s="111"/>
      <c r="P81" s="101"/>
    </row>
    <row r="82" spans="2:16" s="6" customFormat="1" ht="15" customHeight="1" x14ac:dyDescent="0.25">
      <c r="B82" s="106" t="s">
        <v>45</v>
      </c>
      <c r="C82" s="107"/>
      <c r="D82" s="108">
        <v>20151</v>
      </c>
      <c r="E82" s="109">
        <f t="shared" si="7"/>
        <v>0.16215628998382542</v>
      </c>
      <c r="F82"/>
      <c r="G82" s="110"/>
      <c r="N82" s="93"/>
      <c r="O82" s="111"/>
      <c r="P82" s="101"/>
    </row>
    <row r="83" spans="2:16" s="6" customFormat="1" ht="15" customHeight="1" x14ac:dyDescent="0.25">
      <c r="B83" s="106" t="s">
        <v>46</v>
      </c>
      <c r="C83" s="107"/>
      <c r="D83" s="108">
        <v>16520</v>
      </c>
      <c r="E83" s="109">
        <f t="shared" si="7"/>
        <v>0.13293741802058437</v>
      </c>
      <c r="F83"/>
      <c r="G83" s="110"/>
      <c r="N83" s="93"/>
      <c r="O83" s="111"/>
      <c r="P83" s="101"/>
    </row>
    <row r="84" spans="2:16" s="6" customFormat="1" ht="15" customHeight="1" x14ac:dyDescent="0.25">
      <c r="B84" s="106" t="s">
        <v>47</v>
      </c>
      <c r="C84" s="107"/>
      <c r="D84" s="108">
        <v>10609</v>
      </c>
      <c r="E84" s="109">
        <f t="shared" si="7"/>
        <v>8.5371251076294175E-2</v>
      </c>
      <c r="F84"/>
      <c r="G84" s="110"/>
      <c r="N84" s="93"/>
      <c r="O84" s="111"/>
      <c r="P84" s="101"/>
    </row>
    <row r="85" spans="2:16" s="6" customFormat="1" ht="15" customHeight="1" thickBot="1" x14ac:dyDescent="0.3">
      <c r="B85" s="112" t="s">
        <v>48</v>
      </c>
      <c r="C85" s="113"/>
      <c r="D85" s="114">
        <v>214</v>
      </c>
      <c r="E85" s="115">
        <f t="shared" si="7"/>
        <v>1.7220706692739139E-3</v>
      </c>
      <c r="F85"/>
      <c r="G85" s="110"/>
      <c r="N85" s="93"/>
      <c r="O85" s="111"/>
      <c r="P85" s="116"/>
    </row>
    <row r="86" spans="2:16" s="6" customFormat="1" ht="15" customHeight="1" x14ac:dyDescent="0.25">
      <c r="B86" s="219" t="s">
        <v>20</v>
      </c>
      <c r="C86" s="219"/>
      <c r="D86" s="118">
        <f>+SUM(D80:D85)</f>
        <v>124269</v>
      </c>
      <c r="E86" s="119">
        <v>1</v>
      </c>
      <c r="F86" s="120"/>
      <c r="G86" s="110"/>
      <c r="N86" s="93"/>
      <c r="O86" s="111"/>
    </row>
    <row r="87" spans="2:16" s="121" customFormat="1" ht="4.5" customHeight="1" x14ac:dyDescent="0.2">
      <c r="C87" s="122"/>
      <c r="D87" s="122"/>
      <c r="E87" s="122"/>
      <c r="F87" s="122"/>
    </row>
    <row r="88" spans="2:16" s="121" customFormat="1" ht="15.75" customHeight="1" x14ac:dyDescent="0.2">
      <c r="C88" s="122"/>
      <c r="D88" s="122"/>
      <c r="E88" s="122"/>
      <c r="F88" s="122"/>
    </row>
    <row r="89" spans="2:16" s="6" customFormat="1" ht="18" customHeight="1" x14ac:dyDescent="0.25">
      <c r="B89" s="123"/>
      <c r="C89" s="124"/>
      <c r="D89" s="124"/>
      <c r="E89" s="124"/>
      <c r="F89" s="124"/>
      <c r="G89" s="124"/>
      <c r="H89" s="124"/>
      <c r="I89" s="124"/>
      <c r="J89" s="124"/>
      <c r="K89" s="125"/>
      <c r="L89" s="125"/>
      <c r="M89" s="125"/>
      <c r="N89" s="125"/>
      <c r="O89" s="125"/>
      <c r="P89" s="125"/>
    </row>
    <row r="90" spans="2:16" s="6" customFormat="1" ht="8.25" customHeight="1" x14ac:dyDescent="0.2">
      <c r="B90" s="10"/>
      <c r="C90" s="61"/>
      <c r="D90" s="61"/>
      <c r="E90" s="61"/>
      <c r="F90" s="61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 s="6" customFormat="1" ht="15.75" customHeight="1" x14ac:dyDescent="0.2">
      <c r="B91" s="10"/>
      <c r="C91" s="61"/>
      <c r="D91" s="61"/>
      <c r="E91" s="61"/>
      <c r="F91" s="61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 s="6" customFormat="1" ht="33.75" customHeight="1" x14ac:dyDescent="0.2">
      <c r="B92" s="217"/>
      <c r="C92" s="217"/>
      <c r="D92" s="217"/>
      <c r="E92" s="217"/>
      <c r="F92" s="217"/>
      <c r="G92" s="14"/>
      <c r="H92" s="14"/>
      <c r="I92" s="62"/>
      <c r="J92" s="62"/>
    </row>
    <row r="93" spans="2:16" s="6" customFormat="1" ht="15" customHeight="1" x14ac:dyDescent="0.2">
      <c r="B93" s="15" t="s">
        <v>0</v>
      </c>
      <c r="C93" s="15" t="s">
        <v>20</v>
      </c>
      <c r="D93" s="15" t="s">
        <v>23</v>
      </c>
      <c r="E93" s="15" t="s">
        <v>24</v>
      </c>
      <c r="G93" s="63"/>
      <c r="H93" s="63"/>
    </row>
    <row r="94" spans="2:16" s="6" customFormat="1" ht="17.25" customHeight="1" x14ac:dyDescent="0.2">
      <c r="B94" s="84" t="s">
        <v>8</v>
      </c>
      <c r="C94" s="85">
        <f t="shared" ref="C94:C105" si="8">+D94+E94</f>
        <v>11524</v>
      </c>
      <c r="D94" s="86">
        <v>8567</v>
      </c>
      <c r="E94" s="87">
        <v>2957</v>
      </c>
      <c r="G94" s="80"/>
      <c r="H94" s="59"/>
    </row>
    <row r="95" spans="2:16" s="6" customFormat="1" ht="17.25" customHeight="1" x14ac:dyDescent="0.2">
      <c r="B95" s="30" t="s">
        <v>9</v>
      </c>
      <c r="C95" s="85">
        <f t="shared" si="8"/>
        <v>11337</v>
      </c>
      <c r="D95" s="90">
        <v>8415</v>
      </c>
      <c r="E95" s="32">
        <v>2922</v>
      </c>
      <c r="G95" s="80"/>
      <c r="H95" s="59"/>
    </row>
    <row r="96" spans="2:16" s="6" customFormat="1" ht="17.25" customHeight="1" x14ac:dyDescent="0.2">
      <c r="B96" s="84" t="s">
        <v>10</v>
      </c>
      <c r="C96" s="85">
        <f t="shared" si="8"/>
        <v>12513</v>
      </c>
      <c r="D96" s="90">
        <v>9116</v>
      </c>
      <c r="E96" s="32">
        <v>3397</v>
      </c>
      <c r="G96" s="80"/>
      <c r="H96" s="59"/>
    </row>
    <row r="97" spans="2:16" s="6" customFormat="1" ht="17.25" customHeight="1" x14ac:dyDescent="0.2">
      <c r="B97" s="30" t="s">
        <v>11</v>
      </c>
      <c r="C97" s="85">
        <f t="shared" si="8"/>
        <v>13058</v>
      </c>
      <c r="D97" s="90">
        <v>9537</v>
      </c>
      <c r="E97" s="32">
        <v>3521</v>
      </c>
      <c r="G97" s="80"/>
      <c r="H97" s="59"/>
    </row>
    <row r="98" spans="2:16" s="6" customFormat="1" ht="17.25" customHeight="1" x14ac:dyDescent="0.2">
      <c r="B98" s="84" t="s">
        <v>12</v>
      </c>
      <c r="C98" s="85">
        <f t="shared" si="8"/>
        <v>12025</v>
      </c>
      <c r="D98" s="90">
        <v>8801</v>
      </c>
      <c r="E98" s="32">
        <v>3224</v>
      </c>
      <c r="G98" s="80"/>
      <c r="H98" s="59"/>
    </row>
    <row r="99" spans="2:16" s="6" customFormat="1" ht="17.25" customHeight="1" x14ac:dyDescent="0.2">
      <c r="B99" s="30" t="s">
        <v>13</v>
      </c>
      <c r="C99" s="85">
        <f t="shared" si="8"/>
        <v>11893</v>
      </c>
      <c r="D99" s="90">
        <v>8538</v>
      </c>
      <c r="E99" s="32">
        <v>3355</v>
      </c>
      <c r="G99" s="80"/>
      <c r="H99" s="59"/>
    </row>
    <row r="100" spans="2:16" s="6" customFormat="1" ht="17.25" customHeight="1" x14ac:dyDescent="0.2">
      <c r="B100" s="84" t="s">
        <v>14</v>
      </c>
      <c r="C100" s="85">
        <f t="shared" si="8"/>
        <v>11826</v>
      </c>
      <c r="D100" s="90">
        <v>8508</v>
      </c>
      <c r="E100" s="32">
        <v>3318</v>
      </c>
      <c r="G100" s="80"/>
      <c r="H100" s="59"/>
    </row>
    <row r="101" spans="2:16" s="6" customFormat="1" ht="17.25" customHeight="1" x14ac:dyDescent="0.2">
      <c r="B101" s="30" t="s">
        <v>15</v>
      </c>
      <c r="C101" s="85">
        <f t="shared" si="8"/>
        <v>12123</v>
      </c>
      <c r="D101" s="90">
        <v>8768</v>
      </c>
      <c r="E101" s="32">
        <v>3355</v>
      </c>
      <c r="G101" s="80"/>
      <c r="H101" s="59"/>
    </row>
    <row r="102" spans="2:16" s="6" customFormat="1" ht="17.25" customHeight="1" x14ac:dyDescent="0.2">
      <c r="B102" s="84" t="s">
        <v>16</v>
      </c>
      <c r="C102" s="85">
        <f t="shared" si="8"/>
        <v>13669</v>
      </c>
      <c r="D102" s="90">
        <v>9740</v>
      </c>
      <c r="E102" s="32">
        <v>3929</v>
      </c>
      <c r="G102" s="80"/>
      <c r="H102" s="59"/>
    </row>
    <row r="103" spans="2:16" s="6" customFormat="1" ht="17.25" customHeight="1" thickBot="1" x14ac:dyDescent="0.25">
      <c r="B103" s="84" t="s">
        <v>17</v>
      </c>
      <c r="C103" s="85">
        <f t="shared" si="8"/>
        <v>14301</v>
      </c>
      <c r="D103" s="90">
        <v>10251</v>
      </c>
      <c r="E103" s="32">
        <v>4050</v>
      </c>
      <c r="G103" s="80"/>
      <c r="H103" s="59"/>
    </row>
    <row r="104" spans="2:16" s="6" customFormat="1" ht="17.25" hidden="1" customHeight="1" x14ac:dyDescent="0.2">
      <c r="B104" s="84" t="s">
        <v>18</v>
      </c>
      <c r="C104" s="85">
        <f t="shared" si="8"/>
        <v>0</v>
      </c>
      <c r="D104" s="90"/>
      <c r="E104" s="32"/>
      <c r="G104" s="80"/>
      <c r="H104" s="59"/>
    </row>
    <row r="105" spans="2:16" s="6" customFormat="1" ht="17.25" hidden="1" customHeight="1" thickBot="1" x14ac:dyDescent="0.25">
      <c r="B105" s="84" t="s">
        <v>19</v>
      </c>
      <c r="C105" s="85">
        <f t="shared" si="8"/>
        <v>0</v>
      </c>
      <c r="D105" s="90"/>
      <c r="E105" s="32"/>
      <c r="G105" s="80"/>
      <c r="H105" s="59"/>
    </row>
    <row r="106" spans="2:16" s="6" customFormat="1" ht="17.25" customHeight="1" x14ac:dyDescent="0.2">
      <c r="B106" s="71" t="s">
        <v>20</v>
      </c>
      <c r="C106" s="72">
        <f>+SUM(C94:C105)</f>
        <v>124269</v>
      </c>
      <c r="D106" s="72">
        <f t="shared" ref="D106:E106" si="9">+SUM(D94:D105)</f>
        <v>90241</v>
      </c>
      <c r="E106" s="72">
        <f t="shared" si="9"/>
        <v>34028</v>
      </c>
      <c r="G106" s="126"/>
      <c r="H106" s="73"/>
      <c r="I106" s="73"/>
      <c r="J106" s="73"/>
      <c r="K106" s="73"/>
      <c r="L106" s="73"/>
    </row>
    <row r="107" spans="2:16" s="6" customFormat="1" ht="17.25" customHeight="1" x14ac:dyDescent="0.2">
      <c r="B107" s="47" t="s">
        <v>22</v>
      </c>
      <c r="C107" s="95">
        <v>1</v>
      </c>
      <c r="D107" s="48">
        <f>+D106/C106</f>
        <v>0.72617466946704323</v>
      </c>
      <c r="E107" s="48">
        <f>+E106/C106</f>
        <v>0.27382533053295671</v>
      </c>
      <c r="G107" s="63"/>
      <c r="H107" s="63"/>
      <c r="I107" s="63"/>
      <c r="J107" s="63"/>
      <c r="K107" s="63"/>
      <c r="L107" s="63"/>
      <c r="O107" s="74" t="s">
        <v>23</v>
      </c>
      <c r="P107" s="74" t="s">
        <v>24</v>
      </c>
    </row>
    <row r="108" spans="2:16" s="6" customFormat="1" ht="15" customHeight="1" x14ac:dyDescent="0.2">
      <c r="B108" s="127"/>
      <c r="C108" s="127"/>
      <c r="D108" s="127"/>
      <c r="E108" s="127"/>
      <c r="G108" s="63"/>
      <c r="H108" s="63"/>
      <c r="I108" s="63"/>
      <c r="J108" s="63"/>
      <c r="K108" s="63"/>
      <c r="L108" s="63"/>
      <c r="O108" s="76">
        <f>+D107</f>
        <v>0.72617466946704323</v>
      </c>
      <c r="P108" s="76">
        <f>+E107</f>
        <v>0.27382533053295671</v>
      </c>
    </row>
    <row r="109" spans="2:16" s="6" customFormat="1" ht="15" customHeight="1" x14ac:dyDescent="0.2">
      <c r="B109" s="127"/>
      <c r="C109" s="127"/>
      <c r="D109" s="127"/>
      <c r="E109" s="127"/>
      <c r="G109" s="63"/>
      <c r="H109" s="63"/>
      <c r="I109" s="63"/>
      <c r="J109" s="63"/>
      <c r="K109" s="63"/>
      <c r="L109" s="63"/>
      <c r="O109" s="74"/>
      <c r="P109" s="74"/>
    </row>
    <row r="110" spans="2:16" s="6" customFormat="1" ht="15" customHeight="1" x14ac:dyDescent="0.2">
      <c r="B110" s="127"/>
      <c r="C110" s="127"/>
      <c r="D110" s="127"/>
      <c r="E110" s="127"/>
      <c r="G110" s="63"/>
      <c r="H110" s="63"/>
      <c r="I110" s="63"/>
      <c r="J110" s="63"/>
      <c r="K110" s="63"/>
      <c r="L110" s="63"/>
      <c r="O110" s="74"/>
      <c r="P110" s="74"/>
    </row>
    <row r="111" spans="2:16" s="6" customFormat="1" ht="26.25" customHeight="1" x14ac:dyDescent="0.2">
      <c r="B111" s="78"/>
      <c r="C111" s="40"/>
      <c r="D111" s="40"/>
      <c r="E111" s="40"/>
      <c r="F111" s="40"/>
      <c r="G111" s="40"/>
      <c r="H111" s="40"/>
      <c r="I111" s="40"/>
      <c r="J111" s="40"/>
      <c r="K111" s="80"/>
      <c r="L111" s="80"/>
    </row>
    <row r="112" spans="2:16" s="6" customFormat="1" ht="15" customHeight="1" x14ac:dyDescent="0.2">
      <c r="B112" s="81"/>
      <c r="C112" s="81"/>
      <c r="D112" s="81"/>
      <c r="E112" s="81"/>
      <c r="F112" s="81"/>
      <c r="G112" s="40"/>
      <c r="H112" s="40"/>
      <c r="I112" s="40"/>
      <c r="J112" s="40"/>
      <c r="K112" s="80"/>
      <c r="L112" s="80"/>
    </row>
    <row r="113" spans="2:16" s="6" customFormat="1" ht="24" customHeight="1" x14ac:dyDescent="0.2">
      <c r="B113" s="216" t="s">
        <v>0</v>
      </c>
      <c r="C113" s="216" t="s">
        <v>20</v>
      </c>
      <c r="D113" s="15" t="s">
        <v>25</v>
      </c>
      <c r="E113" s="15" t="s">
        <v>26</v>
      </c>
      <c r="F113" s="15" t="s">
        <v>27</v>
      </c>
      <c r="G113" s="15" t="s">
        <v>28</v>
      </c>
      <c r="H113" s="15" t="s">
        <v>29</v>
      </c>
      <c r="I113" s="15" t="s">
        <v>30</v>
      </c>
      <c r="J113" s="15" t="s">
        <v>31</v>
      </c>
      <c r="K113" s="216" t="s">
        <v>32</v>
      </c>
      <c r="L113" s="63"/>
    </row>
    <row r="114" spans="2:16" s="6" customFormat="1" ht="12" customHeight="1" x14ac:dyDescent="0.2">
      <c r="B114" s="216"/>
      <c r="C114" s="216"/>
      <c r="D114" s="83" t="s">
        <v>33</v>
      </c>
      <c r="E114" s="83" t="s">
        <v>34</v>
      </c>
      <c r="F114" s="83" t="s">
        <v>35</v>
      </c>
      <c r="G114" s="83" t="s">
        <v>36</v>
      </c>
      <c r="H114" s="83" t="s">
        <v>37</v>
      </c>
      <c r="I114" s="83" t="s">
        <v>38</v>
      </c>
      <c r="J114" s="83" t="s">
        <v>39</v>
      </c>
      <c r="K114" s="216"/>
      <c r="L114" s="63"/>
    </row>
    <row r="115" spans="2:16" s="6" customFormat="1" ht="18" customHeight="1" x14ac:dyDescent="0.2">
      <c r="B115" s="84" t="s">
        <v>8</v>
      </c>
      <c r="C115" s="85">
        <f t="shared" ref="C115:C126" si="10">SUM(D115:K115)</f>
        <v>11524</v>
      </c>
      <c r="D115" s="86">
        <v>1060</v>
      </c>
      <c r="E115" s="87">
        <v>1446</v>
      </c>
      <c r="F115" s="87">
        <v>742</v>
      </c>
      <c r="G115" s="87">
        <v>629</v>
      </c>
      <c r="H115" s="87">
        <v>1630</v>
      </c>
      <c r="I115" s="87">
        <v>3795</v>
      </c>
      <c r="J115" s="87">
        <v>987</v>
      </c>
      <c r="K115" s="87">
        <v>1235</v>
      </c>
      <c r="L115" s="80"/>
      <c r="M115" s="88" t="s">
        <v>49</v>
      </c>
      <c r="N115" s="88" t="s">
        <v>30</v>
      </c>
      <c r="O115" s="88" t="s">
        <v>41</v>
      </c>
      <c r="P115" s="88" t="s">
        <v>32</v>
      </c>
    </row>
    <row r="116" spans="2:16" s="6" customFormat="1" ht="18" customHeight="1" x14ac:dyDescent="0.2">
      <c r="B116" s="84" t="s">
        <v>9</v>
      </c>
      <c r="C116" s="85">
        <f t="shared" si="10"/>
        <v>11337</v>
      </c>
      <c r="D116" s="86">
        <v>1106</v>
      </c>
      <c r="E116" s="87">
        <v>1540</v>
      </c>
      <c r="F116" s="87">
        <v>778</v>
      </c>
      <c r="G116" s="87">
        <v>606</v>
      </c>
      <c r="H116" s="87">
        <v>1434</v>
      </c>
      <c r="I116" s="87">
        <v>3711</v>
      </c>
      <c r="J116" s="87">
        <v>1041</v>
      </c>
      <c r="K116" s="87">
        <v>1121</v>
      </c>
      <c r="L116" s="80"/>
      <c r="M116" s="91">
        <f>SUM(D127:G127)</f>
        <v>48317</v>
      </c>
      <c r="N116" s="91">
        <f>H127+I127</f>
        <v>53017</v>
      </c>
      <c r="O116" s="91">
        <f>J127</f>
        <v>10345</v>
      </c>
      <c r="P116" s="91">
        <f>K127</f>
        <v>12590</v>
      </c>
    </row>
    <row r="117" spans="2:16" s="6" customFormat="1" ht="18" customHeight="1" x14ac:dyDescent="0.2">
      <c r="B117" s="84" t="s">
        <v>10</v>
      </c>
      <c r="C117" s="85">
        <f t="shared" si="10"/>
        <v>12513</v>
      </c>
      <c r="D117" s="86">
        <v>1238</v>
      </c>
      <c r="E117" s="87">
        <v>1824</v>
      </c>
      <c r="F117" s="87">
        <v>925</v>
      </c>
      <c r="G117" s="87">
        <v>725</v>
      </c>
      <c r="H117" s="87">
        <v>1545</v>
      </c>
      <c r="I117" s="87">
        <v>3978</v>
      </c>
      <c r="J117" s="87">
        <v>1039</v>
      </c>
      <c r="K117" s="87">
        <v>1239</v>
      </c>
      <c r="L117" s="80"/>
    </row>
    <row r="118" spans="2:16" s="6" customFormat="1" ht="18" customHeight="1" x14ac:dyDescent="0.2">
      <c r="B118" s="84" t="s">
        <v>11</v>
      </c>
      <c r="C118" s="85">
        <f t="shared" si="10"/>
        <v>13058</v>
      </c>
      <c r="D118" s="86">
        <v>1393</v>
      </c>
      <c r="E118" s="87">
        <v>2004</v>
      </c>
      <c r="F118" s="87">
        <v>1074</v>
      </c>
      <c r="G118" s="87">
        <v>824</v>
      </c>
      <c r="H118" s="87">
        <v>1568</v>
      </c>
      <c r="I118" s="87">
        <v>3876</v>
      </c>
      <c r="J118" s="87">
        <v>1033</v>
      </c>
      <c r="K118" s="87">
        <v>1286</v>
      </c>
      <c r="L118" s="80"/>
    </row>
    <row r="119" spans="2:16" s="6" customFormat="1" ht="18" customHeight="1" x14ac:dyDescent="0.2">
      <c r="B119" s="84" t="s">
        <v>12</v>
      </c>
      <c r="C119" s="85">
        <f t="shared" si="10"/>
        <v>12025</v>
      </c>
      <c r="D119" s="86">
        <v>1203</v>
      </c>
      <c r="E119" s="87">
        <v>1746</v>
      </c>
      <c r="F119" s="87">
        <v>955</v>
      </c>
      <c r="G119" s="87">
        <v>712</v>
      </c>
      <c r="H119" s="87">
        <v>1457</v>
      </c>
      <c r="I119" s="87">
        <v>3648</v>
      </c>
      <c r="J119" s="87">
        <v>998</v>
      </c>
      <c r="K119" s="87">
        <v>1306</v>
      </c>
      <c r="L119" s="80"/>
    </row>
    <row r="120" spans="2:16" s="6" customFormat="1" ht="18" customHeight="1" x14ac:dyDescent="0.2">
      <c r="B120" s="84" t="s">
        <v>13</v>
      </c>
      <c r="C120" s="85">
        <f t="shared" si="10"/>
        <v>11893</v>
      </c>
      <c r="D120" s="86">
        <v>1295</v>
      </c>
      <c r="E120" s="87">
        <v>1763</v>
      </c>
      <c r="F120" s="87">
        <v>994</v>
      </c>
      <c r="G120" s="87">
        <v>760</v>
      </c>
      <c r="H120" s="87">
        <v>1350</v>
      </c>
      <c r="I120" s="87">
        <v>3560</v>
      </c>
      <c r="J120" s="87">
        <v>931</v>
      </c>
      <c r="K120" s="87">
        <v>1240</v>
      </c>
      <c r="L120" s="80"/>
    </row>
    <row r="121" spans="2:16" s="6" customFormat="1" ht="18" customHeight="1" x14ac:dyDescent="0.2">
      <c r="B121" s="84" t="s">
        <v>14</v>
      </c>
      <c r="C121" s="85">
        <f t="shared" si="10"/>
        <v>11826</v>
      </c>
      <c r="D121" s="86">
        <v>1274</v>
      </c>
      <c r="E121" s="87">
        <v>1783</v>
      </c>
      <c r="F121" s="87">
        <v>924</v>
      </c>
      <c r="G121" s="87">
        <v>718</v>
      </c>
      <c r="H121" s="87">
        <v>1352</v>
      </c>
      <c r="I121" s="87">
        <v>3521</v>
      </c>
      <c r="J121" s="87">
        <v>992</v>
      </c>
      <c r="K121" s="87">
        <v>1262</v>
      </c>
      <c r="L121" s="80"/>
    </row>
    <row r="122" spans="2:16" s="6" customFormat="1" ht="18" customHeight="1" x14ac:dyDescent="0.2">
      <c r="B122" s="84" t="s">
        <v>15</v>
      </c>
      <c r="C122" s="85">
        <f t="shared" si="10"/>
        <v>12123</v>
      </c>
      <c r="D122" s="86">
        <v>1243</v>
      </c>
      <c r="E122" s="87">
        <v>1771</v>
      </c>
      <c r="F122" s="87">
        <v>1004</v>
      </c>
      <c r="G122" s="87">
        <v>766</v>
      </c>
      <c r="H122" s="87">
        <v>1472</v>
      </c>
      <c r="I122" s="87">
        <v>3564</v>
      </c>
      <c r="J122" s="87">
        <v>1041</v>
      </c>
      <c r="K122" s="87">
        <v>1262</v>
      </c>
      <c r="L122" s="80"/>
    </row>
    <row r="123" spans="2:16" s="6" customFormat="1" ht="18" customHeight="1" x14ac:dyDescent="0.2">
      <c r="B123" s="84" t="s">
        <v>16</v>
      </c>
      <c r="C123" s="85">
        <f t="shared" si="10"/>
        <v>13669</v>
      </c>
      <c r="D123" s="86">
        <v>1452</v>
      </c>
      <c r="E123" s="87">
        <v>2120</v>
      </c>
      <c r="F123" s="87">
        <v>1172</v>
      </c>
      <c r="G123" s="87">
        <v>884</v>
      </c>
      <c r="H123" s="87">
        <v>1688</v>
      </c>
      <c r="I123" s="87">
        <v>3893</v>
      </c>
      <c r="J123" s="87">
        <v>1107</v>
      </c>
      <c r="K123" s="87">
        <v>1353</v>
      </c>
      <c r="L123" s="80"/>
    </row>
    <row r="124" spans="2:16" s="6" customFormat="1" ht="18" customHeight="1" thickBot="1" x14ac:dyDescent="0.25">
      <c r="B124" s="84" t="s">
        <v>17</v>
      </c>
      <c r="C124" s="85">
        <f t="shared" si="10"/>
        <v>14301</v>
      </c>
      <c r="D124" s="86">
        <v>1561</v>
      </c>
      <c r="E124" s="87">
        <v>2255</v>
      </c>
      <c r="F124" s="87">
        <v>1105</v>
      </c>
      <c r="G124" s="87">
        <v>943</v>
      </c>
      <c r="H124" s="87">
        <v>1726</v>
      </c>
      <c r="I124" s="87">
        <v>4249</v>
      </c>
      <c r="J124" s="87">
        <v>1176</v>
      </c>
      <c r="K124" s="87">
        <v>1286</v>
      </c>
      <c r="L124" s="80"/>
    </row>
    <row r="125" spans="2:16" s="6" customFormat="1" ht="18" hidden="1" customHeight="1" x14ac:dyDescent="0.2">
      <c r="B125" s="84" t="s">
        <v>18</v>
      </c>
      <c r="C125" s="85">
        <f t="shared" si="10"/>
        <v>0</v>
      </c>
      <c r="D125" s="86"/>
      <c r="E125" s="87"/>
      <c r="F125" s="87"/>
      <c r="G125" s="87"/>
      <c r="H125" s="87"/>
      <c r="I125" s="87"/>
      <c r="J125" s="87"/>
      <c r="K125" s="87"/>
      <c r="L125" s="80"/>
    </row>
    <row r="126" spans="2:16" s="6" customFormat="1" ht="18" hidden="1" customHeight="1" thickBot="1" x14ac:dyDescent="0.25">
      <c r="B126" s="84" t="s">
        <v>19</v>
      </c>
      <c r="C126" s="85">
        <f t="shared" si="10"/>
        <v>0</v>
      </c>
      <c r="D126" s="86"/>
      <c r="E126" s="87"/>
      <c r="F126" s="87"/>
      <c r="G126" s="87"/>
      <c r="H126" s="87"/>
      <c r="I126" s="87"/>
      <c r="J126" s="87"/>
      <c r="K126" s="87"/>
      <c r="L126" s="80"/>
    </row>
    <row r="127" spans="2:16" s="6" customFormat="1" ht="18" customHeight="1" x14ac:dyDescent="0.2">
      <c r="B127" s="71" t="s">
        <v>20</v>
      </c>
      <c r="C127" s="72">
        <f>+SUM(C115:C126)</f>
        <v>124269</v>
      </c>
      <c r="D127" s="72">
        <f t="shared" ref="D127:K127" si="11">+SUM(D115:D126)</f>
        <v>12825</v>
      </c>
      <c r="E127" s="72">
        <f t="shared" si="11"/>
        <v>18252</v>
      </c>
      <c r="F127" s="72">
        <f t="shared" si="11"/>
        <v>9673</v>
      </c>
      <c r="G127" s="72">
        <f t="shared" si="11"/>
        <v>7567</v>
      </c>
      <c r="H127" s="72">
        <f t="shared" si="11"/>
        <v>15222</v>
      </c>
      <c r="I127" s="72">
        <f t="shared" si="11"/>
        <v>37795</v>
      </c>
      <c r="J127" s="72">
        <f t="shared" si="11"/>
        <v>10345</v>
      </c>
      <c r="K127" s="72">
        <f t="shared" si="11"/>
        <v>12590</v>
      </c>
      <c r="L127" s="92"/>
      <c r="N127" s="93"/>
      <c r="O127" s="94"/>
      <c r="P127" s="101"/>
    </row>
    <row r="128" spans="2:16" s="6" customFormat="1" ht="18" customHeight="1" x14ac:dyDescent="0.2">
      <c r="B128" s="47" t="s">
        <v>22</v>
      </c>
      <c r="C128" s="95">
        <f t="shared" ref="C128:K128" si="12">+C127/$C$127</f>
        <v>1</v>
      </c>
      <c r="D128" s="48">
        <f t="shared" si="12"/>
        <v>0.10320353426840161</v>
      </c>
      <c r="E128" s="48">
        <f t="shared" si="12"/>
        <v>0.14687492455881998</v>
      </c>
      <c r="F128" s="48">
        <f t="shared" si="12"/>
        <v>7.7839203663021356E-2</v>
      </c>
      <c r="G128" s="48">
        <f t="shared" si="12"/>
        <v>6.0892096983157507E-2</v>
      </c>
      <c r="H128" s="48">
        <f t="shared" si="12"/>
        <v>0.12249233517610988</v>
      </c>
      <c r="I128" s="48">
        <f t="shared" si="12"/>
        <v>0.30413860254769892</v>
      </c>
      <c r="J128" s="48">
        <f t="shared" si="12"/>
        <v>8.3246827446909533E-2</v>
      </c>
      <c r="K128" s="48">
        <f t="shared" si="12"/>
        <v>0.1013124753558812</v>
      </c>
      <c r="L128" s="58"/>
      <c r="N128" s="93"/>
      <c r="O128" s="94"/>
      <c r="P128" s="101"/>
    </row>
    <row r="129" spans="2:17" s="6" customFormat="1" ht="18" customHeight="1" x14ac:dyDescent="0.2">
      <c r="B129" s="128"/>
      <c r="C129" s="59"/>
      <c r="D129" s="58"/>
      <c r="E129" s="58"/>
      <c r="F129" s="58"/>
      <c r="G129" s="58"/>
      <c r="H129" s="58"/>
      <c r="I129" s="88"/>
      <c r="J129" s="88"/>
      <c r="K129" s="58"/>
      <c r="L129" s="88"/>
      <c r="M129" s="129"/>
      <c r="N129" s="130"/>
      <c r="O129" s="131"/>
      <c r="P129" s="132"/>
    </row>
    <row r="130" spans="2:17" s="6" customFormat="1" ht="15" customHeight="1" x14ac:dyDescent="0.2">
      <c r="B130" s="133"/>
      <c r="C130" s="98"/>
      <c r="H130" s="58"/>
      <c r="I130" s="88"/>
      <c r="J130" s="88"/>
      <c r="L130" s="88"/>
    </row>
    <row r="131" spans="2:17" s="6" customFormat="1" ht="15" customHeight="1" x14ac:dyDescent="0.2">
      <c r="B131" s="133"/>
      <c r="C131" s="98"/>
      <c r="H131" s="134"/>
      <c r="I131" s="91"/>
      <c r="J131" s="91"/>
      <c r="L131" s="91"/>
    </row>
    <row r="132" spans="2:17" s="6" customFormat="1" ht="15" customHeight="1" x14ac:dyDescent="0.2">
      <c r="B132" s="55"/>
      <c r="C132" s="127"/>
      <c r="D132" s="127"/>
      <c r="E132" s="59"/>
      <c r="F132" s="59"/>
      <c r="G132" s="59"/>
      <c r="H132" s="59"/>
      <c r="I132" s="98"/>
      <c r="J132" s="98"/>
      <c r="K132" s="98"/>
      <c r="L132" s="98"/>
      <c r="M132" s="98"/>
      <c r="N132" s="98"/>
      <c r="O132" s="98"/>
      <c r="P132" s="98"/>
    </row>
    <row r="133" spans="2:17" s="6" customFormat="1" ht="21" customHeight="1" x14ac:dyDescent="0.2">
      <c r="B133" s="81"/>
      <c r="C133" s="127"/>
      <c r="D133" s="127"/>
      <c r="E133" s="59"/>
      <c r="F133" s="59"/>
      <c r="G133" s="59"/>
      <c r="H133" s="59"/>
    </row>
    <row r="134" spans="2:17" s="6" customFormat="1" ht="25.5" customHeight="1" x14ac:dyDescent="0.2">
      <c r="B134" s="15" t="s">
        <v>0</v>
      </c>
      <c r="C134" s="15" t="s">
        <v>20</v>
      </c>
      <c r="D134" s="15" t="s">
        <v>50</v>
      </c>
      <c r="E134" s="15" t="s">
        <v>51</v>
      </c>
      <c r="F134" s="15" t="s">
        <v>52</v>
      </c>
      <c r="G134" s="15" t="s">
        <v>53</v>
      </c>
      <c r="H134" s="15" t="s">
        <v>54</v>
      </c>
      <c r="I134" s="63"/>
      <c r="J134" s="63"/>
      <c r="K134" s="63"/>
      <c r="L134" s="63"/>
      <c r="M134" s="63"/>
      <c r="N134" s="63"/>
      <c r="O134" s="63"/>
      <c r="Q134" s="100"/>
    </row>
    <row r="135" spans="2:17" s="6" customFormat="1" ht="18" customHeight="1" x14ac:dyDescent="0.2">
      <c r="B135" s="135" t="s">
        <v>8</v>
      </c>
      <c r="C135" s="136">
        <f>+SUM(D135:H135)</f>
        <v>11524</v>
      </c>
      <c r="D135" s="86">
        <v>3020</v>
      </c>
      <c r="E135" s="87">
        <v>3951</v>
      </c>
      <c r="F135" s="87">
        <v>767</v>
      </c>
      <c r="G135" s="87">
        <v>37</v>
      </c>
      <c r="H135" s="87">
        <v>3749</v>
      </c>
      <c r="I135" s="40"/>
      <c r="J135" s="40"/>
      <c r="K135" s="40"/>
      <c r="L135" s="100"/>
      <c r="M135" s="100"/>
      <c r="N135" s="100"/>
      <c r="O135" s="100"/>
      <c r="Q135" s="100"/>
    </row>
    <row r="136" spans="2:17" s="6" customFormat="1" ht="18" customHeight="1" x14ac:dyDescent="0.2">
      <c r="B136" s="137" t="s">
        <v>9</v>
      </c>
      <c r="C136" s="136">
        <f t="shared" ref="C136:C146" si="13">+SUM(D136:H136)</f>
        <v>11337</v>
      </c>
      <c r="D136" s="90">
        <v>3009</v>
      </c>
      <c r="E136" s="32">
        <v>3968</v>
      </c>
      <c r="F136" s="32">
        <v>757</v>
      </c>
      <c r="G136" s="32">
        <v>33</v>
      </c>
      <c r="H136" s="32">
        <v>3570</v>
      </c>
      <c r="I136" s="40"/>
      <c r="J136" s="40"/>
      <c r="K136" s="40"/>
      <c r="L136" s="100"/>
      <c r="M136" s="100"/>
      <c r="N136" s="100"/>
      <c r="O136" s="100"/>
      <c r="Q136" s="100"/>
    </row>
    <row r="137" spans="2:17" s="6" customFormat="1" ht="18" customHeight="1" x14ac:dyDescent="0.2">
      <c r="B137" s="137" t="s">
        <v>10</v>
      </c>
      <c r="C137" s="136">
        <f t="shared" si="13"/>
        <v>12513</v>
      </c>
      <c r="D137" s="90">
        <v>3379</v>
      </c>
      <c r="E137" s="32">
        <v>4457</v>
      </c>
      <c r="F137" s="32">
        <v>843</v>
      </c>
      <c r="G137" s="32">
        <v>27</v>
      </c>
      <c r="H137" s="32">
        <v>3807</v>
      </c>
      <c r="I137" s="40"/>
      <c r="J137" s="40"/>
      <c r="K137" s="40"/>
      <c r="L137" s="100"/>
      <c r="M137" s="100"/>
      <c r="N137" s="100"/>
      <c r="O137" s="100"/>
      <c r="Q137" s="100"/>
    </row>
    <row r="138" spans="2:17" s="6" customFormat="1" ht="18" customHeight="1" x14ac:dyDescent="0.2">
      <c r="B138" s="137" t="s">
        <v>11</v>
      </c>
      <c r="C138" s="136">
        <f t="shared" si="13"/>
        <v>13058</v>
      </c>
      <c r="D138" s="90">
        <v>3558</v>
      </c>
      <c r="E138" s="32">
        <v>4808</v>
      </c>
      <c r="F138" s="32">
        <v>943</v>
      </c>
      <c r="G138" s="32">
        <v>36</v>
      </c>
      <c r="H138" s="32">
        <v>3713</v>
      </c>
      <c r="I138" s="40"/>
      <c r="J138" s="40"/>
      <c r="K138" s="40"/>
      <c r="L138" s="100"/>
      <c r="M138" s="100"/>
      <c r="N138" s="100"/>
      <c r="O138" s="100"/>
      <c r="Q138" s="100"/>
    </row>
    <row r="139" spans="2:17" s="6" customFormat="1" ht="18" customHeight="1" x14ac:dyDescent="0.2">
      <c r="B139" s="137" t="s">
        <v>12</v>
      </c>
      <c r="C139" s="136">
        <f t="shared" si="13"/>
        <v>12025</v>
      </c>
      <c r="D139" s="90">
        <v>3209</v>
      </c>
      <c r="E139" s="32">
        <v>4285</v>
      </c>
      <c r="F139" s="32">
        <v>852</v>
      </c>
      <c r="G139" s="32">
        <v>32</v>
      </c>
      <c r="H139" s="32">
        <v>3647</v>
      </c>
      <c r="I139" s="40"/>
      <c r="J139" s="40"/>
      <c r="K139" s="40"/>
      <c r="L139" s="100"/>
      <c r="M139" s="100"/>
      <c r="N139" s="100"/>
      <c r="O139" s="100"/>
      <c r="Q139" s="100"/>
    </row>
    <row r="140" spans="2:17" s="6" customFormat="1" ht="18" customHeight="1" x14ac:dyDescent="0.2">
      <c r="B140" s="137" t="s">
        <v>13</v>
      </c>
      <c r="C140" s="136">
        <f t="shared" si="13"/>
        <v>11893</v>
      </c>
      <c r="D140" s="90">
        <v>3211</v>
      </c>
      <c r="E140" s="32">
        <v>4334</v>
      </c>
      <c r="F140" s="32">
        <v>915</v>
      </c>
      <c r="G140" s="32">
        <v>19</v>
      </c>
      <c r="H140" s="32">
        <v>3414</v>
      </c>
      <c r="I140" s="40"/>
      <c r="J140" s="40"/>
      <c r="K140" s="40"/>
      <c r="L140" s="100"/>
      <c r="M140" s="100"/>
      <c r="N140" s="100"/>
      <c r="O140" s="100"/>
      <c r="Q140" s="100"/>
    </row>
    <row r="141" spans="2:17" s="6" customFormat="1" ht="18" customHeight="1" x14ac:dyDescent="0.2">
      <c r="B141" s="137" t="s">
        <v>14</v>
      </c>
      <c r="C141" s="136">
        <f t="shared" si="13"/>
        <v>11826</v>
      </c>
      <c r="D141" s="90">
        <v>3233</v>
      </c>
      <c r="E141" s="32">
        <v>4237</v>
      </c>
      <c r="F141" s="32">
        <v>901</v>
      </c>
      <c r="G141" s="32">
        <v>19</v>
      </c>
      <c r="H141" s="32">
        <v>3436</v>
      </c>
      <c r="I141" s="40"/>
      <c r="J141" s="40"/>
      <c r="K141" s="40"/>
      <c r="L141" s="100"/>
      <c r="M141" s="100"/>
      <c r="N141" s="100"/>
      <c r="O141" s="100"/>
      <c r="Q141" s="100"/>
    </row>
    <row r="142" spans="2:17" s="6" customFormat="1" ht="18" customHeight="1" x14ac:dyDescent="0.2">
      <c r="B142" s="137" t="s">
        <v>15</v>
      </c>
      <c r="C142" s="136">
        <f t="shared" si="13"/>
        <v>12123</v>
      </c>
      <c r="D142" s="90">
        <v>3504</v>
      </c>
      <c r="E142" s="32">
        <v>4306</v>
      </c>
      <c r="F142" s="32">
        <v>971</v>
      </c>
      <c r="G142" s="32">
        <v>33</v>
      </c>
      <c r="H142" s="32">
        <v>3309</v>
      </c>
      <c r="I142" s="40"/>
      <c r="J142" s="40"/>
      <c r="K142" s="40"/>
      <c r="L142" s="100"/>
      <c r="M142" s="100"/>
      <c r="N142" s="100"/>
      <c r="O142" s="100"/>
      <c r="Q142" s="100"/>
    </row>
    <row r="143" spans="2:17" s="6" customFormat="1" ht="18" customHeight="1" x14ac:dyDescent="0.2">
      <c r="B143" s="137" t="s">
        <v>16</v>
      </c>
      <c r="C143" s="136">
        <f t="shared" si="13"/>
        <v>13669</v>
      </c>
      <c r="D143" s="90">
        <v>4120</v>
      </c>
      <c r="E143" s="32">
        <v>4799</v>
      </c>
      <c r="F143" s="32">
        <v>970</v>
      </c>
      <c r="G143" s="32">
        <v>28</v>
      </c>
      <c r="H143" s="32">
        <v>3752</v>
      </c>
      <c r="I143" s="40"/>
      <c r="J143" s="40"/>
      <c r="K143" s="40"/>
      <c r="L143" s="100"/>
      <c r="M143" s="100"/>
      <c r="N143" s="100"/>
      <c r="O143" s="100"/>
      <c r="Q143" s="100"/>
    </row>
    <row r="144" spans="2:17" s="6" customFormat="1" ht="18" customHeight="1" thickBot="1" x14ac:dyDescent="0.25">
      <c r="B144" s="137" t="s">
        <v>17</v>
      </c>
      <c r="C144" s="136">
        <f t="shared" si="13"/>
        <v>14301</v>
      </c>
      <c r="D144" s="90">
        <v>4278</v>
      </c>
      <c r="E144" s="32">
        <v>5083</v>
      </c>
      <c r="F144" s="32">
        <v>1029</v>
      </c>
      <c r="G144" s="32">
        <v>34</v>
      </c>
      <c r="H144" s="32">
        <v>3877</v>
      </c>
      <c r="I144" s="40"/>
      <c r="J144" s="40"/>
      <c r="K144" s="40"/>
      <c r="L144" s="100"/>
      <c r="M144" s="100"/>
      <c r="N144" s="100"/>
      <c r="O144" s="100"/>
      <c r="Q144" s="100"/>
    </row>
    <row r="145" spans="2:17" s="6" customFormat="1" ht="18" hidden="1" customHeight="1" x14ac:dyDescent="0.2">
      <c r="B145" s="137" t="s">
        <v>18</v>
      </c>
      <c r="C145" s="136">
        <f t="shared" si="13"/>
        <v>0</v>
      </c>
      <c r="D145" s="90"/>
      <c r="E145" s="32"/>
      <c r="F145" s="32"/>
      <c r="G145" s="32"/>
      <c r="H145" s="32"/>
      <c r="I145" s="40"/>
      <c r="J145" s="40"/>
      <c r="K145" s="40"/>
      <c r="L145" s="100"/>
      <c r="M145" s="100"/>
      <c r="N145" s="100"/>
      <c r="O145" s="100"/>
      <c r="Q145" s="100"/>
    </row>
    <row r="146" spans="2:17" s="6" customFormat="1" ht="18" hidden="1" customHeight="1" thickBot="1" x14ac:dyDescent="0.25">
      <c r="B146" s="138" t="s">
        <v>19</v>
      </c>
      <c r="C146" s="136">
        <f t="shared" si="13"/>
        <v>0</v>
      </c>
      <c r="D146" s="139"/>
      <c r="E146" s="140"/>
      <c r="F146" s="140"/>
      <c r="G146" s="140"/>
      <c r="H146" s="140"/>
      <c r="I146" s="40"/>
      <c r="J146" s="40"/>
      <c r="K146" s="40"/>
      <c r="L146" s="100"/>
      <c r="M146" s="100"/>
      <c r="N146" s="100"/>
      <c r="O146" s="100"/>
      <c r="Q146" s="100"/>
    </row>
    <row r="147" spans="2:17" s="6" customFormat="1" ht="15" customHeight="1" x14ac:dyDescent="0.2">
      <c r="B147" s="71" t="s">
        <v>20</v>
      </c>
      <c r="C147" s="72">
        <f>SUM(C135:C146)</f>
        <v>124269</v>
      </c>
      <c r="D147" s="72">
        <f t="shared" ref="D147:H147" si="14">SUM(D135:D146)</f>
        <v>34521</v>
      </c>
      <c r="E147" s="72">
        <f t="shared" si="14"/>
        <v>44228</v>
      </c>
      <c r="F147" s="72">
        <f t="shared" si="14"/>
        <v>8948</v>
      </c>
      <c r="G147" s="72">
        <f t="shared" si="14"/>
        <v>298</v>
      </c>
      <c r="H147" s="72">
        <f t="shared" si="14"/>
        <v>36274</v>
      </c>
      <c r="I147" s="92"/>
      <c r="J147" s="92"/>
      <c r="K147" s="92"/>
      <c r="L147" s="92"/>
      <c r="M147" s="92"/>
      <c r="N147" s="92"/>
      <c r="O147" s="92"/>
      <c r="Q147" s="100"/>
    </row>
    <row r="148" spans="2:17" s="6" customFormat="1" ht="14.25" customHeight="1" x14ac:dyDescent="0.2">
      <c r="B148" s="47" t="s">
        <v>22</v>
      </c>
      <c r="C148" s="95">
        <f>+C147/$C$147</f>
        <v>1</v>
      </c>
      <c r="D148" s="95">
        <f t="shared" ref="D148:H148" si="15">+D147/$C$147</f>
        <v>0.27779253071964849</v>
      </c>
      <c r="E148" s="95">
        <f t="shared" si="15"/>
        <v>0.35590533439554517</v>
      </c>
      <c r="F148" s="95">
        <f t="shared" si="15"/>
        <v>7.20050857414158E-2</v>
      </c>
      <c r="G148" s="95">
        <f t="shared" si="15"/>
        <v>2.3980236422599362E-3</v>
      </c>
      <c r="H148" s="95">
        <f t="shared" si="15"/>
        <v>0.29189902550113062</v>
      </c>
      <c r="I148" s="10"/>
      <c r="J148" s="10"/>
      <c r="K148" s="10"/>
      <c r="L148" s="10"/>
      <c r="M148" s="10"/>
      <c r="N148" s="10"/>
      <c r="O148" s="10"/>
      <c r="Q148" s="100"/>
    </row>
    <row r="149" spans="2:17" s="6" customFormat="1" ht="14.25" customHeight="1" x14ac:dyDescent="0.2">
      <c r="B149" s="141" t="s">
        <v>55</v>
      </c>
      <c r="C149" s="40"/>
      <c r="D149" s="40"/>
      <c r="E149" s="40"/>
      <c r="F149" s="142"/>
      <c r="J149" s="10"/>
      <c r="K149" s="10"/>
      <c r="L149" s="10"/>
      <c r="M149" s="10"/>
      <c r="N149" s="10"/>
      <c r="O149" s="10"/>
      <c r="P149" s="10"/>
    </row>
    <row r="150" spans="2:17" s="6" customFormat="1" ht="14.25" customHeight="1" x14ac:dyDescent="0.2">
      <c r="B150" s="141"/>
      <c r="C150" s="40"/>
      <c r="D150" s="40"/>
      <c r="E150" s="40"/>
      <c r="F150" s="142"/>
      <c r="J150" s="10"/>
      <c r="K150" s="10"/>
      <c r="L150" s="10"/>
      <c r="M150" s="10"/>
      <c r="N150" s="10"/>
      <c r="O150" s="10"/>
      <c r="P150" s="10"/>
    </row>
    <row r="151" spans="2:17" s="6" customFormat="1" ht="14.25" customHeight="1" x14ac:dyDescent="0.2">
      <c r="B151" s="141"/>
      <c r="C151" s="40"/>
      <c r="D151" s="40"/>
      <c r="E151" s="40"/>
      <c r="F151" s="142"/>
      <c r="J151" s="10"/>
      <c r="K151" s="10"/>
      <c r="L151" s="10"/>
      <c r="M151" s="10"/>
      <c r="N151" s="10"/>
      <c r="O151" s="10"/>
      <c r="P151" s="10"/>
    </row>
    <row r="152" spans="2:17" s="6" customFormat="1" ht="14.25" customHeight="1" x14ac:dyDescent="0.2">
      <c r="B152" s="141"/>
      <c r="C152" s="40"/>
      <c r="D152" s="40"/>
      <c r="E152" s="40"/>
      <c r="F152" s="142"/>
      <c r="J152" s="10"/>
      <c r="K152" s="10"/>
      <c r="L152" s="10"/>
      <c r="M152" s="10"/>
      <c r="N152" s="10"/>
      <c r="O152" s="10"/>
      <c r="P152" s="10"/>
    </row>
    <row r="153" spans="2:17" s="6" customFormat="1" ht="51" customHeight="1" x14ac:dyDescent="0.2">
      <c r="B153" s="15" t="s">
        <v>0</v>
      </c>
      <c r="C153" s="15" t="s">
        <v>56</v>
      </c>
      <c r="D153" s="15" t="s">
        <v>57</v>
      </c>
      <c r="E153" s="15" t="s">
        <v>58</v>
      </c>
      <c r="F153" s="15" t="s">
        <v>59</v>
      </c>
      <c r="G153" s="15" t="s">
        <v>60</v>
      </c>
      <c r="H153" s="15" t="s">
        <v>61</v>
      </c>
      <c r="I153" s="15" t="s">
        <v>62</v>
      </c>
      <c r="J153" s="15" t="s">
        <v>63</v>
      </c>
      <c r="K153" s="15" t="s">
        <v>64</v>
      </c>
      <c r="L153" s="15" t="s">
        <v>65</v>
      </c>
      <c r="M153" s="63"/>
      <c r="N153" s="63"/>
      <c r="P153" s="100"/>
      <c r="Q153" s="100"/>
    </row>
    <row r="154" spans="2:17" s="6" customFormat="1" ht="18" customHeight="1" x14ac:dyDescent="0.2">
      <c r="B154" s="135" t="s">
        <v>8</v>
      </c>
      <c r="C154" s="86">
        <v>19</v>
      </c>
      <c r="D154" s="87">
        <v>34</v>
      </c>
      <c r="E154" s="87">
        <v>482</v>
      </c>
      <c r="F154" s="87">
        <v>525</v>
      </c>
      <c r="G154" s="87">
        <v>64</v>
      </c>
      <c r="H154" s="87">
        <v>85</v>
      </c>
      <c r="I154" s="87">
        <v>411</v>
      </c>
      <c r="J154" s="87">
        <v>447</v>
      </c>
      <c r="K154" s="87">
        <v>40</v>
      </c>
      <c r="L154" s="87">
        <v>2424</v>
      </c>
      <c r="M154" s="100"/>
      <c r="N154" s="100"/>
      <c r="P154" s="100"/>
      <c r="Q154" s="100"/>
    </row>
    <row r="155" spans="2:17" s="6" customFormat="1" ht="18" customHeight="1" x14ac:dyDescent="0.2">
      <c r="B155" s="137" t="s">
        <v>9</v>
      </c>
      <c r="C155" s="90">
        <v>24</v>
      </c>
      <c r="D155" s="32">
        <v>35</v>
      </c>
      <c r="E155" s="32">
        <v>441</v>
      </c>
      <c r="F155" s="32">
        <v>499</v>
      </c>
      <c r="G155" s="32">
        <v>45</v>
      </c>
      <c r="H155" s="32">
        <v>75</v>
      </c>
      <c r="I155" s="32">
        <v>379</v>
      </c>
      <c r="J155" s="32">
        <v>393</v>
      </c>
      <c r="K155" s="32">
        <v>46</v>
      </c>
      <c r="L155" s="32">
        <v>2352</v>
      </c>
      <c r="M155" s="100"/>
      <c r="N155" s="100"/>
      <c r="P155" s="100"/>
      <c r="Q155" s="100"/>
    </row>
    <row r="156" spans="2:17" s="6" customFormat="1" ht="18" customHeight="1" x14ac:dyDescent="0.2">
      <c r="B156" s="137" t="s">
        <v>10</v>
      </c>
      <c r="C156" s="90">
        <v>26</v>
      </c>
      <c r="D156" s="32">
        <v>22</v>
      </c>
      <c r="E156" s="32">
        <v>476</v>
      </c>
      <c r="F156" s="32">
        <v>480</v>
      </c>
      <c r="G156" s="32">
        <v>54</v>
      </c>
      <c r="H156" s="32">
        <v>55</v>
      </c>
      <c r="I156" s="32">
        <v>336</v>
      </c>
      <c r="J156" s="32">
        <v>392</v>
      </c>
      <c r="K156" s="32">
        <v>27</v>
      </c>
      <c r="L156" s="32">
        <v>2614</v>
      </c>
      <c r="M156" s="100"/>
      <c r="N156" s="100"/>
      <c r="P156" s="100"/>
      <c r="Q156" s="100"/>
    </row>
    <row r="157" spans="2:17" s="6" customFormat="1" ht="18" customHeight="1" x14ac:dyDescent="0.2">
      <c r="B157" s="137" t="s">
        <v>11</v>
      </c>
      <c r="C157" s="90">
        <v>17</v>
      </c>
      <c r="D157" s="32">
        <v>30</v>
      </c>
      <c r="E157" s="32">
        <v>346</v>
      </c>
      <c r="F157" s="32">
        <v>472</v>
      </c>
      <c r="G157" s="32">
        <v>64</v>
      </c>
      <c r="H157" s="32">
        <v>64</v>
      </c>
      <c r="I157" s="32">
        <v>420</v>
      </c>
      <c r="J157" s="32">
        <v>457</v>
      </c>
      <c r="K157" s="32">
        <v>29</v>
      </c>
      <c r="L157" s="32">
        <v>2529</v>
      </c>
      <c r="M157" s="100"/>
      <c r="N157" s="100"/>
      <c r="P157" s="100"/>
      <c r="Q157" s="100"/>
    </row>
    <row r="158" spans="2:17" s="6" customFormat="1" ht="18" customHeight="1" x14ac:dyDescent="0.2">
      <c r="B158" s="137" t="s">
        <v>12</v>
      </c>
      <c r="C158" s="90">
        <v>14</v>
      </c>
      <c r="D158" s="32">
        <v>25</v>
      </c>
      <c r="E158" s="32">
        <v>318</v>
      </c>
      <c r="F158" s="32">
        <v>419</v>
      </c>
      <c r="G158" s="32">
        <v>57</v>
      </c>
      <c r="H158" s="32">
        <v>62</v>
      </c>
      <c r="I158" s="32">
        <v>375</v>
      </c>
      <c r="J158" s="32">
        <v>431</v>
      </c>
      <c r="K158" s="32">
        <v>28</v>
      </c>
      <c r="L158" s="32">
        <v>2564</v>
      </c>
      <c r="M158" s="100"/>
      <c r="N158" s="100"/>
      <c r="P158" s="100"/>
      <c r="Q158" s="100"/>
    </row>
    <row r="159" spans="2:17" s="6" customFormat="1" ht="18" customHeight="1" x14ac:dyDescent="0.2">
      <c r="B159" s="137" t="s">
        <v>13</v>
      </c>
      <c r="C159" s="90">
        <v>23</v>
      </c>
      <c r="D159" s="32">
        <v>19</v>
      </c>
      <c r="E159" s="32">
        <v>267</v>
      </c>
      <c r="F159" s="32">
        <v>379</v>
      </c>
      <c r="G159" s="32">
        <v>65</v>
      </c>
      <c r="H159" s="32">
        <v>61</v>
      </c>
      <c r="I159" s="32">
        <v>366</v>
      </c>
      <c r="J159" s="32">
        <v>446</v>
      </c>
      <c r="K159" s="32">
        <v>21</v>
      </c>
      <c r="L159" s="32">
        <v>2370</v>
      </c>
      <c r="M159" s="100"/>
      <c r="N159" s="100"/>
      <c r="P159" s="100"/>
      <c r="Q159" s="100"/>
    </row>
    <row r="160" spans="2:17" s="6" customFormat="1" ht="18" customHeight="1" x14ac:dyDescent="0.2">
      <c r="B160" s="137" t="s">
        <v>14</v>
      </c>
      <c r="C160" s="90">
        <v>12</v>
      </c>
      <c r="D160" s="32">
        <v>24</v>
      </c>
      <c r="E160" s="32">
        <v>299</v>
      </c>
      <c r="F160" s="32">
        <v>353</v>
      </c>
      <c r="G160" s="32">
        <v>74</v>
      </c>
      <c r="H160" s="32">
        <v>62</v>
      </c>
      <c r="I160" s="32">
        <v>423</v>
      </c>
      <c r="J160" s="32">
        <v>448</v>
      </c>
      <c r="K160" s="32">
        <v>18</v>
      </c>
      <c r="L160" s="32">
        <v>2342</v>
      </c>
      <c r="M160" s="100"/>
      <c r="N160" s="100"/>
      <c r="P160" s="100"/>
      <c r="Q160" s="100"/>
    </row>
    <row r="161" spans="2:17" s="6" customFormat="1" ht="18" customHeight="1" x14ac:dyDescent="0.2">
      <c r="B161" s="137" t="s">
        <v>15</v>
      </c>
      <c r="C161" s="90">
        <v>22</v>
      </c>
      <c r="D161" s="32">
        <v>21</v>
      </c>
      <c r="E161" s="32">
        <v>339</v>
      </c>
      <c r="F161" s="32">
        <v>348</v>
      </c>
      <c r="G161" s="32">
        <v>57</v>
      </c>
      <c r="H161" s="32">
        <v>67</v>
      </c>
      <c r="I161" s="32">
        <v>360</v>
      </c>
      <c r="J161" s="32">
        <v>440</v>
      </c>
      <c r="K161" s="32">
        <v>20</v>
      </c>
      <c r="L161" s="32">
        <v>2018</v>
      </c>
      <c r="M161" s="100"/>
      <c r="N161" s="100"/>
      <c r="P161" s="100"/>
      <c r="Q161" s="100"/>
    </row>
    <row r="162" spans="2:17" s="6" customFormat="1" ht="18" customHeight="1" x14ac:dyDescent="0.2">
      <c r="B162" s="137" t="s">
        <v>16</v>
      </c>
      <c r="C162" s="90">
        <v>20</v>
      </c>
      <c r="D162" s="32">
        <v>25</v>
      </c>
      <c r="E162" s="32">
        <v>310</v>
      </c>
      <c r="F162" s="32">
        <v>405</v>
      </c>
      <c r="G162" s="32">
        <v>83</v>
      </c>
      <c r="H162" s="32">
        <v>70</v>
      </c>
      <c r="I162" s="32">
        <v>534</v>
      </c>
      <c r="J162" s="32">
        <v>524</v>
      </c>
      <c r="K162" s="32">
        <v>21</v>
      </c>
      <c r="L162" s="32">
        <v>2226</v>
      </c>
      <c r="M162" s="100"/>
      <c r="N162" s="100"/>
      <c r="P162" s="100"/>
      <c r="Q162" s="100"/>
    </row>
    <row r="163" spans="2:17" s="6" customFormat="1" ht="18" customHeight="1" thickBot="1" x14ac:dyDescent="0.25">
      <c r="B163" s="137" t="s">
        <v>17</v>
      </c>
      <c r="C163" s="90">
        <v>18</v>
      </c>
      <c r="D163" s="32">
        <v>33</v>
      </c>
      <c r="E163" s="32">
        <v>361</v>
      </c>
      <c r="F163" s="32">
        <v>427</v>
      </c>
      <c r="G163" s="32">
        <v>70</v>
      </c>
      <c r="H163" s="32">
        <v>65</v>
      </c>
      <c r="I163" s="32">
        <v>554</v>
      </c>
      <c r="J163" s="32">
        <v>585</v>
      </c>
      <c r="K163" s="32">
        <v>25</v>
      </c>
      <c r="L163" s="32">
        <v>2229</v>
      </c>
      <c r="M163" s="100"/>
      <c r="N163" s="100"/>
      <c r="P163" s="100"/>
      <c r="Q163" s="100"/>
    </row>
    <row r="164" spans="2:17" s="6" customFormat="1" ht="18" hidden="1" customHeight="1" x14ac:dyDescent="0.2">
      <c r="B164" s="137" t="s">
        <v>18</v>
      </c>
      <c r="C164" s="90"/>
      <c r="D164" s="32"/>
      <c r="E164" s="32"/>
      <c r="F164" s="32"/>
      <c r="G164" s="32"/>
      <c r="H164" s="32"/>
      <c r="I164" s="32"/>
      <c r="J164" s="32"/>
      <c r="K164" s="32"/>
      <c r="L164" s="32"/>
      <c r="M164" s="100"/>
      <c r="N164" s="100"/>
      <c r="P164" s="100"/>
      <c r="Q164" s="100"/>
    </row>
    <row r="165" spans="2:17" s="6" customFormat="1" ht="18" hidden="1" customHeight="1" thickBot="1" x14ac:dyDescent="0.25">
      <c r="B165" s="138" t="s">
        <v>19</v>
      </c>
      <c r="C165" s="139"/>
      <c r="D165" s="140"/>
      <c r="E165" s="140"/>
      <c r="F165" s="140"/>
      <c r="G165" s="140"/>
      <c r="H165" s="140"/>
      <c r="I165" s="140"/>
      <c r="J165" s="140"/>
      <c r="K165" s="140"/>
      <c r="L165" s="140"/>
      <c r="M165" s="100"/>
      <c r="N165" s="100"/>
      <c r="P165" s="100"/>
      <c r="Q165" s="100"/>
    </row>
    <row r="166" spans="2:17" s="6" customFormat="1" ht="15" customHeight="1" x14ac:dyDescent="0.2">
      <c r="B166" s="71" t="s">
        <v>20</v>
      </c>
      <c r="C166" s="72">
        <f t="shared" ref="C166:L166" si="16">SUM(C154:C165)</f>
        <v>195</v>
      </c>
      <c r="D166" s="72">
        <f t="shared" si="16"/>
        <v>268</v>
      </c>
      <c r="E166" s="72">
        <f t="shared" si="16"/>
        <v>3639</v>
      </c>
      <c r="F166" s="72">
        <f t="shared" si="16"/>
        <v>4307</v>
      </c>
      <c r="G166" s="72">
        <f t="shared" si="16"/>
        <v>633</v>
      </c>
      <c r="H166" s="72">
        <f t="shared" si="16"/>
        <v>666</v>
      </c>
      <c r="I166" s="72">
        <f t="shared" si="16"/>
        <v>4158</v>
      </c>
      <c r="J166" s="72">
        <f t="shared" si="16"/>
        <v>4563</v>
      </c>
      <c r="K166" s="72">
        <f t="shared" si="16"/>
        <v>275</v>
      </c>
      <c r="L166" s="72">
        <f t="shared" si="16"/>
        <v>23668</v>
      </c>
      <c r="M166" s="92"/>
      <c r="N166" s="92"/>
      <c r="P166" s="100"/>
      <c r="Q166" s="100"/>
    </row>
    <row r="167" spans="2:17" s="6" customFormat="1" ht="14.25" customHeight="1" x14ac:dyDescent="0.2">
      <c r="B167" s="141" t="s">
        <v>66</v>
      </c>
      <c r="C167" s="40"/>
      <c r="D167" s="40"/>
      <c r="E167" s="40"/>
      <c r="F167" s="142"/>
      <c r="N167" s="10"/>
      <c r="O167" s="10"/>
      <c r="P167" s="10"/>
    </row>
    <row r="168" spans="2:17" s="6" customFormat="1" ht="14.25" customHeight="1" x14ac:dyDescent="0.2">
      <c r="B168" s="143" t="s">
        <v>67</v>
      </c>
      <c r="C168" s="40"/>
      <c r="D168" s="40"/>
      <c r="E168" s="40"/>
      <c r="F168" s="142"/>
      <c r="J168" s="10"/>
      <c r="K168" s="10"/>
      <c r="L168" s="10"/>
      <c r="M168" s="10"/>
      <c r="N168" s="10"/>
      <c r="O168" s="10"/>
      <c r="P168" s="10"/>
    </row>
    <row r="169" spans="2:17" s="6" customFormat="1" ht="14.25" customHeight="1" x14ac:dyDescent="0.2">
      <c r="B169" s="141"/>
      <c r="C169" s="40"/>
      <c r="D169" s="40"/>
      <c r="E169" s="40"/>
      <c r="F169" s="142"/>
      <c r="J169" s="10"/>
      <c r="K169" s="10"/>
      <c r="L169" s="10"/>
      <c r="M169" s="10"/>
      <c r="N169" s="10"/>
      <c r="O169" s="10"/>
      <c r="P169" s="10"/>
    </row>
    <row r="170" spans="2:17" s="6" customFormat="1" ht="14.25" customHeight="1" x14ac:dyDescent="0.2">
      <c r="B170" s="141"/>
      <c r="C170" s="40"/>
      <c r="D170" s="40"/>
      <c r="E170" s="40"/>
      <c r="F170" s="142"/>
      <c r="J170" s="10"/>
      <c r="K170" s="10"/>
      <c r="L170" s="10"/>
      <c r="M170" s="10"/>
      <c r="N170" s="10"/>
      <c r="O170" s="10"/>
      <c r="P170" s="10"/>
    </row>
    <row r="171" spans="2:17" s="6" customFormat="1" ht="18" customHeight="1" x14ac:dyDescent="0.25">
      <c r="B171" s="7"/>
      <c r="C171" s="8"/>
      <c r="D171" s="8"/>
      <c r="E171" s="8"/>
      <c r="F171" s="8"/>
      <c r="G171" s="8"/>
      <c r="H171" s="8"/>
      <c r="I171" s="8"/>
      <c r="J171" s="8"/>
      <c r="K171" s="9"/>
      <c r="L171" s="9"/>
      <c r="M171" s="9"/>
      <c r="N171" s="9"/>
      <c r="O171" s="9"/>
      <c r="P171" s="9"/>
    </row>
    <row r="172" spans="2:17" s="6" customFormat="1" ht="18.75" customHeight="1" x14ac:dyDescent="0.2">
      <c r="B172" s="10"/>
      <c r="C172" s="61"/>
      <c r="D172" s="61"/>
      <c r="E172" s="61"/>
      <c r="F172" s="61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2:17" s="6" customFormat="1" ht="24.75" customHeight="1" x14ac:dyDescent="0.2">
      <c r="B173" s="81"/>
      <c r="C173" s="81"/>
      <c r="D173" s="81"/>
      <c r="E173" s="81"/>
      <c r="F173" s="81"/>
      <c r="G173" s="14"/>
      <c r="H173" s="14"/>
      <c r="I173" s="62"/>
      <c r="J173" s="62"/>
    </row>
    <row r="174" spans="2:17" customFormat="1" ht="24" customHeight="1" x14ac:dyDescent="0.25">
      <c r="B174" s="15" t="s">
        <v>0</v>
      </c>
      <c r="C174" s="15" t="s">
        <v>20</v>
      </c>
      <c r="D174" s="15" t="s">
        <v>23</v>
      </c>
      <c r="E174" s="15" t="s">
        <v>24</v>
      </c>
      <c r="F174" s="15" t="s">
        <v>32</v>
      </c>
      <c r="G174" s="63"/>
      <c r="H174" s="63"/>
      <c r="I174" s="6"/>
      <c r="J174" s="6"/>
      <c r="K174" s="6"/>
      <c r="L174" s="6"/>
      <c r="M174" s="6"/>
      <c r="N174" s="6"/>
      <c r="O174" s="6"/>
      <c r="P174" s="6"/>
    </row>
    <row r="175" spans="2:17" customFormat="1" ht="16.5" customHeight="1" x14ac:dyDescent="0.25">
      <c r="B175" s="84" t="s">
        <v>8</v>
      </c>
      <c r="C175" s="85">
        <f>SUM(D175:F175)</f>
        <v>7775</v>
      </c>
      <c r="D175" s="86">
        <v>1478</v>
      </c>
      <c r="E175" s="87">
        <v>4240</v>
      </c>
      <c r="F175" s="87">
        <v>2057</v>
      </c>
      <c r="G175" s="80"/>
      <c r="H175" s="59"/>
      <c r="I175" s="6"/>
      <c r="J175" s="6"/>
      <c r="K175" s="6"/>
      <c r="L175" s="6"/>
      <c r="M175" s="6"/>
      <c r="N175" s="6"/>
      <c r="O175" s="6"/>
      <c r="P175" s="6"/>
    </row>
    <row r="176" spans="2:17" customFormat="1" ht="16.5" customHeight="1" x14ac:dyDescent="0.25">
      <c r="B176" s="30" t="s">
        <v>9</v>
      </c>
      <c r="C176" s="89">
        <f>SUM(D176:F176)</f>
        <v>7767</v>
      </c>
      <c r="D176" s="90">
        <v>1570</v>
      </c>
      <c r="E176" s="32">
        <v>4220</v>
      </c>
      <c r="F176" s="32">
        <v>1977</v>
      </c>
      <c r="G176" s="59"/>
      <c r="H176" s="59"/>
      <c r="I176" s="6"/>
      <c r="J176" s="6"/>
      <c r="K176" s="6"/>
      <c r="L176" s="6"/>
      <c r="M176" s="6"/>
      <c r="N176" s="6"/>
      <c r="O176" s="6"/>
      <c r="P176" s="6"/>
    </row>
    <row r="177" spans="2:16" customFormat="1" ht="16.5" customHeight="1" x14ac:dyDescent="0.25">
      <c r="B177" s="30" t="s">
        <v>10</v>
      </c>
      <c r="C177" s="89">
        <f>SUM(D177:F177)</f>
        <v>8706</v>
      </c>
      <c r="D177" s="90">
        <v>1818</v>
      </c>
      <c r="E177" s="32">
        <v>4578</v>
      </c>
      <c r="F177" s="32">
        <v>2310</v>
      </c>
      <c r="G177" s="59"/>
      <c r="H177" s="59"/>
      <c r="I177" s="6"/>
      <c r="J177" s="6"/>
      <c r="K177" s="6"/>
      <c r="L177" s="6"/>
      <c r="M177" s="6"/>
      <c r="N177" s="6"/>
      <c r="O177" s="6"/>
      <c r="P177" s="6"/>
    </row>
    <row r="178" spans="2:16" customFormat="1" ht="16.5" customHeight="1" x14ac:dyDescent="0.25">
      <c r="B178" s="30" t="s">
        <v>11</v>
      </c>
      <c r="C178" s="89">
        <f>SUM(D178:F178)</f>
        <v>9345</v>
      </c>
      <c r="D178" s="90">
        <v>1942</v>
      </c>
      <c r="E178" s="32">
        <v>4909</v>
      </c>
      <c r="F178" s="32">
        <v>2494</v>
      </c>
      <c r="G178" s="59"/>
      <c r="H178" s="59"/>
      <c r="I178" s="6"/>
      <c r="J178" s="6"/>
      <c r="K178" s="6"/>
      <c r="L178" s="6"/>
      <c r="M178" s="6"/>
      <c r="N178" s="6"/>
      <c r="O178" s="6"/>
      <c r="P178" s="6"/>
    </row>
    <row r="179" spans="2:16" customFormat="1" ht="16.5" customHeight="1" x14ac:dyDescent="0.25">
      <c r="B179" s="30" t="s">
        <v>12</v>
      </c>
      <c r="C179" s="89">
        <f>SUM(D179:F179)</f>
        <v>8378</v>
      </c>
      <c r="D179" s="90">
        <v>1718</v>
      </c>
      <c r="E179" s="32">
        <v>4410</v>
      </c>
      <c r="F179" s="32">
        <v>2250</v>
      </c>
      <c r="G179" s="59"/>
      <c r="H179" s="59"/>
      <c r="I179" s="6"/>
      <c r="J179" s="6"/>
      <c r="K179" s="6"/>
      <c r="L179" s="6"/>
      <c r="M179" s="6"/>
      <c r="N179" s="6"/>
      <c r="O179" s="6"/>
      <c r="P179" s="6"/>
    </row>
    <row r="180" spans="2:16" customFormat="1" ht="16.5" customHeight="1" x14ac:dyDescent="0.25">
      <c r="B180" s="30" t="s">
        <v>13</v>
      </c>
      <c r="C180" s="89">
        <f t="shared" ref="C180:C186" si="17">SUM(D180:F180)</f>
        <v>8479</v>
      </c>
      <c r="D180" s="90">
        <v>1201</v>
      </c>
      <c r="E180" s="32">
        <v>6577</v>
      </c>
      <c r="F180" s="32">
        <v>701</v>
      </c>
      <c r="G180" s="59"/>
      <c r="H180" s="59"/>
      <c r="I180" s="6"/>
      <c r="J180" s="6"/>
      <c r="K180" s="6"/>
      <c r="L180" s="6"/>
      <c r="M180" s="6"/>
      <c r="N180" s="6"/>
    </row>
    <row r="181" spans="2:16" customFormat="1" ht="16.5" customHeight="1" x14ac:dyDescent="0.25">
      <c r="B181" s="30" t="s">
        <v>14</v>
      </c>
      <c r="C181" s="89">
        <f t="shared" si="17"/>
        <v>8390</v>
      </c>
      <c r="D181" s="90">
        <v>1775</v>
      </c>
      <c r="E181" s="32">
        <v>4468</v>
      </c>
      <c r="F181" s="32">
        <v>2147</v>
      </c>
      <c r="G181" s="59"/>
      <c r="H181" s="59"/>
      <c r="I181" s="6"/>
      <c r="J181" s="6"/>
      <c r="K181" s="6"/>
      <c r="L181" s="6"/>
      <c r="M181" s="6"/>
      <c r="N181" s="6"/>
    </row>
    <row r="182" spans="2:16" customFormat="1" ht="16.5" customHeight="1" x14ac:dyDescent="0.25">
      <c r="B182" s="30" t="s">
        <v>15</v>
      </c>
      <c r="C182" s="89">
        <f t="shared" si="17"/>
        <v>8814</v>
      </c>
      <c r="D182" s="90">
        <v>1724</v>
      </c>
      <c r="E182" s="32">
        <v>4758</v>
      </c>
      <c r="F182" s="32">
        <v>2332</v>
      </c>
      <c r="G182" s="59"/>
      <c r="H182" s="59"/>
      <c r="I182" s="6"/>
      <c r="J182" s="6"/>
      <c r="K182" s="6"/>
      <c r="L182" s="6"/>
      <c r="M182" s="6"/>
      <c r="N182" s="6"/>
      <c r="O182" s="1"/>
      <c r="P182" s="1"/>
    </row>
    <row r="183" spans="2:16" customFormat="1" ht="16.5" customHeight="1" x14ac:dyDescent="0.25">
      <c r="B183" s="30" t="s">
        <v>16</v>
      </c>
      <c r="C183" s="89">
        <f t="shared" si="17"/>
        <v>9917</v>
      </c>
      <c r="D183" s="90">
        <v>1995</v>
      </c>
      <c r="E183" s="32">
        <v>5319</v>
      </c>
      <c r="F183" s="32">
        <v>2603</v>
      </c>
      <c r="G183" s="59"/>
      <c r="H183" s="59"/>
      <c r="I183" s="6"/>
      <c r="J183" s="6"/>
      <c r="K183" s="6"/>
      <c r="L183" s="6"/>
      <c r="M183" s="6"/>
      <c r="N183" s="6"/>
      <c r="O183" s="1"/>
      <c r="P183" s="1"/>
    </row>
    <row r="184" spans="2:16" customFormat="1" ht="16.5" customHeight="1" thickBot="1" x14ac:dyDescent="0.3">
      <c r="B184" s="30" t="s">
        <v>17</v>
      </c>
      <c r="C184" s="89">
        <f t="shared" si="17"/>
        <v>10424</v>
      </c>
      <c r="D184" s="90">
        <v>2031</v>
      </c>
      <c r="E184" s="32">
        <v>5824</v>
      </c>
      <c r="F184" s="32">
        <v>2569</v>
      </c>
      <c r="G184" s="59"/>
      <c r="H184" s="59"/>
      <c r="I184" s="6"/>
      <c r="J184" s="6"/>
      <c r="K184" s="6"/>
      <c r="L184" s="6"/>
      <c r="M184" s="6"/>
      <c r="N184" s="6"/>
      <c r="O184" s="1"/>
      <c r="P184" s="1"/>
    </row>
    <row r="185" spans="2:16" customFormat="1" ht="16.5" hidden="1" customHeight="1" x14ac:dyDescent="0.25">
      <c r="B185" s="30" t="s">
        <v>18</v>
      </c>
      <c r="C185" s="89">
        <f t="shared" si="17"/>
        <v>0</v>
      </c>
      <c r="D185" s="144"/>
      <c r="E185" s="145"/>
      <c r="F185" s="145"/>
      <c r="G185" s="59"/>
      <c r="H185" s="59"/>
      <c r="I185" s="6"/>
      <c r="J185" s="6"/>
      <c r="K185" s="6"/>
      <c r="L185" s="6"/>
      <c r="M185" s="6"/>
      <c r="N185" s="6"/>
      <c r="O185" s="6"/>
      <c r="P185" s="6"/>
    </row>
    <row r="186" spans="2:16" customFormat="1" ht="16.5" hidden="1" customHeight="1" thickBot="1" x14ac:dyDescent="0.3">
      <c r="B186" s="146" t="s">
        <v>19</v>
      </c>
      <c r="C186" s="89">
        <f t="shared" si="17"/>
        <v>0</v>
      </c>
      <c r="D186" s="147"/>
      <c r="E186" s="140"/>
      <c r="F186" s="140"/>
      <c r="G186" s="59"/>
      <c r="H186" s="6"/>
      <c r="I186" s="6"/>
      <c r="J186" s="6"/>
      <c r="K186" s="6"/>
      <c r="L186" s="6"/>
      <c r="M186" s="6"/>
      <c r="N186" s="6"/>
      <c r="O186" s="1"/>
      <c r="P186" s="1"/>
    </row>
    <row r="187" spans="2:16" customFormat="1" x14ac:dyDescent="0.25">
      <c r="B187" s="71" t="s">
        <v>20</v>
      </c>
      <c r="C187" s="72">
        <f>+SUM(C175:C186)</f>
        <v>87995</v>
      </c>
      <c r="D187" s="72">
        <f>+SUM(D175:D186)</f>
        <v>17252</v>
      </c>
      <c r="E187" s="72">
        <f t="shared" ref="E187:F187" si="18">+SUM(E175:E186)</f>
        <v>49303</v>
      </c>
      <c r="F187" s="72">
        <f t="shared" si="18"/>
        <v>21440</v>
      </c>
      <c r="G187" s="92"/>
      <c r="H187" s="73"/>
      <c r="I187" s="73"/>
      <c r="J187" s="73"/>
      <c r="K187" s="73"/>
      <c r="L187" s="73"/>
      <c r="M187" s="6"/>
      <c r="N187" s="6"/>
      <c r="O187" s="74" t="s">
        <v>23</v>
      </c>
      <c r="P187" s="74" t="s">
        <v>24</v>
      </c>
    </row>
    <row r="188" spans="2:16" customFormat="1" ht="15" customHeight="1" x14ac:dyDescent="0.25">
      <c r="B188" s="47" t="s">
        <v>22</v>
      </c>
      <c r="C188" s="95">
        <f>+C187/$C$187</f>
        <v>1</v>
      </c>
      <c r="D188" s="48">
        <f>+D187/$C$187</f>
        <v>0.19605659412466617</v>
      </c>
      <c r="E188" s="48">
        <f>+E187/$C$187</f>
        <v>0.56029319847718617</v>
      </c>
      <c r="F188" s="48">
        <f>+F187/$C$187</f>
        <v>0.24365020739814763</v>
      </c>
      <c r="G188" s="56"/>
      <c r="H188" s="63"/>
      <c r="I188" s="63"/>
      <c r="J188" s="63"/>
      <c r="K188" s="63"/>
      <c r="L188" s="63"/>
      <c r="M188" s="6"/>
      <c r="N188" s="6"/>
      <c r="O188" s="76">
        <f>+D188</f>
        <v>0.19605659412466617</v>
      </c>
      <c r="P188" s="76">
        <f>+E188</f>
        <v>0.56029319847718617</v>
      </c>
    </row>
    <row r="189" spans="2:16" customFormat="1" ht="15" customHeight="1" x14ac:dyDescent="0.25">
      <c r="B189" s="148"/>
      <c r="C189" s="148"/>
      <c r="D189" s="148"/>
      <c r="E189" s="148"/>
      <c r="F189" s="148"/>
      <c r="G189" s="56"/>
      <c r="H189" s="63"/>
      <c r="I189" s="63"/>
      <c r="J189" s="63"/>
      <c r="K189" s="63"/>
      <c r="L189" s="63"/>
      <c r="M189" s="6"/>
      <c r="N189" s="6"/>
      <c r="O189" s="76"/>
      <c r="P189" s="76"/>
    </row>
    <row r="190" spans="2:16" customFormat="1" ht="15" hidden="1" customHeight="1" x14ac:dyDescent="0.25">
      <c r="B190" s="148"/>
      <c r="C190" s="148"/>
      <c r="D190" s="148"/>
      <c r="E190" s="148"/>
      <c r="F190" s="148"/>
      <c r="G190" s="56"/>
      <c r="H190" s="63"/>
      <c r="I190" s="63"/>
      <c r="J190" s="63"/>
      <c r="K190" s="63"/>
      <c r="L190" s="63"/>
      <c r="M190" s="6"/>
      <c r="N190" s="6"/>
      <c r="O190" s="76"/>
      <c r="P190" s="76"/>
    </row>
    <row r="191" spans="2:16" customFormat="1" ht="15" hidden="1" customHeight="1" x14ac:dyDescent="0.25">
      <c r="B191" s="127"/>
      <c r="C191" s="59"/>
      <c r="D191" s="58"/>
      <c r="E191" s="58"/>
      <c r="F191" s="58"/>
      <c r="G191" s="56"/>
      <c r="H191" s="63"/>
      <c r="I191" s="63"/>
      <c r="J191" s="63"/>
      <c r="K191" s="63"/>
      <c r="L191" s="63"/>
      <c r="M191" s="6"/>
      <c r="N191" s="6"/>
      <c r="O191" s="76"/>
      <c r="P191" s="76"/>
    </row>
    <row r="192" spans="2:16" customFormat="1" ht="15" hidden="1" customHeight="1" x14ac:dyDescent="0.25">
      <c r="B192" s="53"/>
      <c r="C192" s="149"/>
      <c r="D192" s="54"/>
      <c r="E192" s="54"/>
      <c r="F192" s="54"/>
      <c r="G192" s="56"/>
      <c r="H192" s="63"/>
      <c r="I192" s="63"/>
      <c r="J192" s="63"/>
      <c r="K192" s="63"/>
      <c r="L192" s="63"/>
      <c r="M192" s="6"/>
      <c r="N192" s="6"/>
      <c r="O192" s="76"/>
      <c r="P192" s="76"/>
    </row>
    <row r="193" spans="2:16" customFormat="1" ht="44.25" customHeight="1" x14ac:dyDescent="0.25">
      <c r="B193" s="81"/>
      <c r="C193" s="81"/>
      <c r="D193" s="81"/>
      <c r="E193" s="81"/>
      <c r="F193" s="81"/>
      <c r="G193" s="40"/>
      <c r="H193" s="40"/>
      <c r="I193" s="40"/>
      <c r="J193" s="40"/>
      <c r="K193" s="80"/>
      <c r="L193" s="80"/>
      <c r="M193" s="6"/>
      <c r="N193" s="6"/>
      <c r="O193" s="6"/>
      <c r="P193" s="6"/>
    </row>
    <row r="194" spans="2:16" customFormat="1" ht="25.5" customHeight="1" x14ac:dyDescent="0.25">
      <c r="B194" s="216" t="s">
        <v>0</v>
      </c>
      <c r="C194" s="216" t="s">
        <v>20</v>
      </c>
      <c r="D194" s="15" t="s">
        <v>25</v>
      </c>
      <c r="E194" s="15" t="s">
        <v>26</v>
      </c>
      <c r="F194" s="15" t="s">
        <v>27</v>
      </c>
      <c r="G194" s="15" t="s">
        <v>28</v>
      </c>
      <c r="H194" s="15" t="s">
        <v>29</v>
      </c>
      <c r="I194" s="15" t="s">
        <v>30</v>
      </c>
      <c r="J194" s="15" t="s">
        <v>31</v>
      </c>
      <c r="K194" s="216" t="s">
        <v>32</v>
      </c>
      <c r="M194" s="63"/>
      <c r="N194" s="6"/>
      <c r="O194" s="6"/>
      <c r="P194" s="6"/>
    </row>
    <row r="195" spans="2:16" customFormat="1" ht="13.5" customHeight="1" x14ac:dyDescent="0.25">
      <c r="B195" s="216"/>
      <c r="C195" s="216"/>
      <c r="D195" s="83" t="s">
        <v>33</v>
      </c>
      <c r="E195" s="83" t="s">
        <v>34</v>
      </c>
      <c r="F195" s="83" t="s">
        <v>35</v>
      </c>
      <c r="G195" s="83" t="s">
        <v>36</v>
      </c>
      <c r="H195" s="83" t="s">
        <v>37</v>
      </c>
      <c r="I195" s="83" t="s">
        <v>38</v>
      </c>
      <c r="J195" s="83" t="s">
        <v>39</v>
      </c>
      <c r="K195" s="216"/>
      <c r="M195" s="63"/>
      <c r="N195" s="6"/>
      <c r="O195" s="6"/>
      <c r="P195" s="6"/>
    </row>
    <row r="196" spans="2:16" customFormat="1" ht="15.75" customHeight="1" x14ac:dyDescent="0.25">
      <c r="B196" s="84" t="s">
        <v>8</v>
      </c>
      <c r="C196" s="85">
        <f t="shared" ref="C196:C207" si="19">SUM(D196:K196)</f>
        <v>7775</v>
      </c>
      <c r="D196" s="86">
        <v>0</v>
      </c>
      <c r="E196" s="87">
        <v>3</v>
      </c>
      <c r="F196" s="87">
        <v>25</v>
      </c>
      <c r="G196" s="87">
        <v>45</v>
      </c>
      <c r="H196" s="87">
        <v>987</v>
      </c>
      <c r="I196" s="87">
        <v>3599</v>
      </c>
      <c r="J196" s="87">
        <v>344</v>
      </c>
      <c r="K196" s="87">
        <v>2772</v>
      </c>
      <c r="M196" s="150" t="s">
        <v>49</v>
      </c>
      <c r="N196" s="150" t="s">
        <v>30</v>
      </c>
      <c r="O196" s="150" t="s">
        <v>41</v>
      </c>
      <c r="P196" s="150" t="s">
        <v>32</v>
      </c>
    </row>
    <row r="197" spans="2:16" customFormat="1" ht="15.75" customHeight="1" x14ac:dyDescent="0.25">
      <c r="B197" s="30" t="s">
        <v>9</v>
      </c>
      <c r="C197" s="89">
        <f t="shared" si="19"/>
        <v>7767</v>
      </c>
      <c r="D197" s="90">
        <v>0</v>
      </c>
      <c r="E197" s="32">
        <v>7</v>
      </c>
      <c r="F197" s="32">
        <v>21</v>
      </c>
      <c r="G197" s="32">
        <v>44</v>
      </c>
      <c r="H197" s="32">
        <v>966</v>
      </c>
      <c r="I197" s="32">
        <v>3767</v>
      </c>
      <c r="J197" s="32">
        <v>357</v>
      </c>
      <c r="K197" s="32">
        <v>2605</v>
      </c>
      <c r="M197" s="151">
        <f>SUM(D208:G208)</f>
        <v>952</v>
      </c>
      <c r="N197" s="151">
        <f>H208+I208</f>
        <v>50938</v>
      </c>
      <c r="O197" s="151">
        <f>J208</f>
        <v>3467</v>
      </c>
      <c r="P197" s="151">
        <f>K208</f>
        <v>32638</v>
      </c>
    </row>
    <row r="198" spans="2:16" customFormat="1" ht="15.75" customHeight="1" x14ac:dyDescent="0.25">
      <c r="B198" s="30" t="s">
        <v>10</v>
      </c>
      <c r="C198" s="89">
        <f t="shared" si="19"/>
        <v>8706</v>
      </c>
      <c r="D198" s="90">
        <v>0</v>
      </c>
      <c r="E198" s="32">
        <v>3</v>
      </c>
      <c r="F198" s="32">
        <v>37</v>
      </c>
      <c r="G198" s="32">
        <v>51</v>
      </c>
      <c r="H198" s="32">
        <v>1055</v>
      </c>
      <c r="I198" s="32">
        <v>4156</v>
      </c>
      <c r="J198" s="32">
        <v>365</v>
      </c>
      <c r="K198" s="32">
        <v>3039</v>
      </c>
      <c r="M198" s="80"/>
      <c r="N198" s="6"/>
      <c r="O198" s="6"/>
      <c r="P198" s="6"/>
    </row>
    <row r="199" spans="2:16" customFormat="1" ht="15.75" customHeight="1" x14ac:dyDescent="0.25">
      <c r="B199" s="30" t="s">
        <v>11</v>
      </c>
      <c r="C199" s="89">
        <f t="shared" si="19"/>
        <v>9345</v>
      </c>
      <c r="D199" s="90">
        <v>0</v>
      </c>
      <c r="E199" s="32">
        <v>5</v>
      </c>
      <c r="F199" s="32">
        <v>28</v>
      </c>
      <c r="G199" s="32">
        <v>63</v>
      </c>
      <c r="H199" s="32">
        <v>1129</v>
      </c>
      <c r="I199" s="32">
        <v>4439</v>
      </c>
      <c r="J199" s="32">
        <v>365</v>
      </c>
      <c r="K199" s="32">
        <v>3316</v>
      </c>
      <c r="M199" s="80"/>
      <c r="N199" s="6"/>
      <c r="O199" s="6"/>
      <c r="P199" s="6"/>
    </row>
    <row r="200" spans="2:16" customFormat="1" ht="15.75" customHeight="1" x14ac:dyDescent="0.25">
      <c r="B200" s="30" t="s">
        <v>12</v>
      </c>
      <c r="C200" s="89">
        <f t="shared" si="19"/>
        <v>8378</v>
      </c>
      <c r="D200" s="90">
        <v>0</v>
      </c>
      <c r="E200" s="32">
        <v>4</v>
      </c>
      <c r="F200" s="32">
        <v>40</v>
      </c>
      <c r="G200" s="32">
        <v>48</v>
      </c>
      <c r="H200" s="32">
        <v>992</v>
      </c>
      <c r="I200" s="32">
        <v>3873</v>
      </c>
      <c r="J200" s="32">
        <v>339</v>
      </c>
      <c r="K200" s="32">
        <v>3082</v>
      </c>
      <c r="M200" s="80"/>
      <c r="N200" s="6"/>
      <c r="O200" s="6"/>
      <c r="P200" s="6"/>
    </row>
    <row r="201" spans="2:16" customFormat="1" ht="15.75" customHeight="1" x14ac:dyDescent="0.25">
      <c r="B201" s="30" t="s">
        <v>13</v>
      </c>
      <c r="C201" s="89">
        <f t="shared" si="19"/>
        <v>8479</v>
      </c>
      <c r="D201" s="90">
        <v>0</v>
      </c>
      <c r="E201" s="32">
        <v>6</v>
      </c>
      <c r="F201" s="32">
        <v>37</v>
      </c>
      <c r="G201" s="32">
        <v>40</v>
      </c>
      <c r="H201" s="32">
        <v>695</v>
      </c>
      <c r="I201" s="32">
        <v>2805</v>
      </c>
      <c r="J201" s="32">
        <v>215</v>
      </c>
      <c r="K201" s="32">
        <v>4681</v>
      </c>
      <c r="M201" s="80"/>
      <c r="N201" s="6"/>
      <c r="O201" s="6"/>
      <c r="P201" s="6"/>
    </row>
    <row r="202" spans="2:16" customFormat="1" ht="15.75" customHeight="1" x14ac:dyDescent="0.25">
      <c r="B202" s="30" t="s">
        <v>14</v>
      </c>
      <c r="C202" s="89">
        <f t="shared" si="19"/>
        <v>8390</v>
      </c>
      <c r="D202" s="90">
        <v>0</v>
      </c>
      <c r="E202" s="32">
        <v>9</v>
      </c>
      <c r="F202" s="32">
        <v>31</v>
      </c>
      <c r="G202" s="32">
        <v>60</v>
      </c>
      <c r="H202" s="32">
        <v>950</v>
      </c>
      <c r="I202" s="32">
        <v>3994</v>
      </c>
      <c r="J202" s="32">
        <v>327</v>
      </c>
      <c r="K202" s="32">
        <v>3019</v>
      </c>
      <c r="M202" s="80"/>
      <c r="N202" s="6"/>
      <c r="O202" s="6"/>
      <c r="P202" s="6"/>
    </row>
    <row r="203" spans="2:16" customFormat="1" ht="15.75" customHeight="1" x14ac:dyDescent="0.25">
      <c r="B203" s="30" t="s">
        <v>15</v>
      </c>
      <c r="C203" s="89">
        <f t="shared" si="19"/>
        <v>8814</v>
      </c>
      <c r="D203" s="90">
        <v>0</v>
      </c>
      <c r="E203" s="32">
        <v>8</v>
      </c>
      <c r="F203" s="32">
        <v>33</v>
      </c>
      <c r="G203" s="32">
        <v>79</v>
      </c>
      <c r="H203" s="32">
        <v>1040</v>
      </c>
      <c r="I203" s="32">
        <v>4113</v>
      </c>
      <c r="J203" s="32">
        <v>355</v>
      </c>
      <c r="K203" s="32">
        <v>3186</v>
      </c>
      <c r="M203" s="80"/>
      <c r="N203" s="6"/>
      <c r="O203" s="6"/>
      <c r="P203" s="6"/>
    </row>
    <row r="204" spans="2:16" customFormat="1" ht="15.75" customHeight="1" x14ac:dyDescent="0.25">
      <c r="B204" s="30" t="s">
        <v>16</v>
      </c>
      <c r="C204" s="89">
        <f t="shared" si="19"/>
        <v>9917</v>
      </c>
      <c r="D204" s="90">
        <v>0</v>
      </c>
      <c r="E204" s="32">
        <v>1</v>
      </c>
      <c r="F204" s="32">
        <v>38</v>
      </c>
      <c r="G204" s="32">
        <v>67</v>
      </c>
      <c r="H204" s="32">
        <v>1154</v>
      </c>
      <c r="I204" s="32">
        <v>4806</v>
      </c>
      <c r="J204" s="32">
        <v>384</v>
      </c>
      <c r="K204" s="32">
        <v>3467</v>
      </c>
      <c r="M204" s="80"/>
      <c r="N204" s="6"/>
      <c r="O204" s="6"/>
      <c r="P204" s="6"/>
    </row>
    <row r="205" spans="2:16" customFormat="1" ht="15.75" customHeight="1" thickBot="1" x14ac:dyDescent="0.3">
      <c r="B205" s="30" t="s">
        <v>17</v>
      </c>
      <c r="C205" s="89">
        <f t="shared" si="19"/>
        <v>10424</v>
      </c>
      <c r="D205" s="90">
        <v>0</v>
      </c>
      <c r="E205" s="32">
        <v>12</v>
      </c>
      <c r="F205" s="32">
        <v>31</v>
      </c>
      <c r="G205" s="32">
        <v>76</v>
      </c>
      <c r="H205" s="32">
        <v>1227</v>
      </c>
      <c r="I205" s="32">
        <v>5191</v>
      </c>
      <c r="J205" s="32">
        <v>416</v>
      </c>
      <c r="K205" s="32">
        <v>3471</v>
      </c>
      <c r="M205" s="80"/>
      <c r="N205" s="6"/>
      <c r="O205" s="6"/>
      <c r="P205" s="6"/>
    </row>
    <row r="206" spans="2:16" customFormat="1" ht="15.75" hidden="1" customHeight="1" x14ac:dyDescent="0.25">
      <c r="B206" s="30" t="s">
        <v>18</v>
      </c>
      <c r="C206" s="89">
        <f t="shared" si="19"/>
        <v>0</v>
      </c>
      <c r="D206" s="90"/>
      <c r="E206" s="32"/>
      <c r="F206" s="32"/>
      <c r="G206" s="32"/>
      <c r="H206" s="32"/>
      <c r="I206" s="32"/>
      <c r="J206" s="32"/>
      <c r="K206" s="32"/>
      <c r="M206" s="80"/>
      <c r="N206" s="6"/>
      <c r="O206" s="6"/>
      <c r="P206" s="6"/>
    </row>
    <row r="207" spans="2:16" customFormat="1" ht="15.75" hidden="1" customHeight="1" thickBot="1" x14ac:dyDescent="0.3">
      <c r="B207" s="146" t="s">
        <v>19</v>
      </c>
      <c r="C207" s="152">
        <f t="shared" si="19"/>
        <v>0</v>
      </c>
      <c r="D207" s="139"/>
      <c r="E207" s="140"/>
      <c r="F207" s="140"/>
      <c r="G207" s="140"/>
      <c r="H207" s="140"/>
      <c r="I207" s="140"/>
      <c r="J207" s="140"/>
      <c r="K207" s="140"/>
      <c r="M207" s="80"/>
      <c r="N207" s="6"/>
      <c r="O207" s="6"/>
      <c r="P207" s="6"/>
    </row>
    <row r="208" spans="2:16" customFormat="1" ht="14.25" customHeight="1" x14ac:dyDescent="0.25">
      <c r="B208" s="71" t="s">
        <v>20</v>
      </c>
      <c r="C208" s="72">
        <f>+SUM(C196:C207)</f>
        <v>87995</v>
      </c>
      <c r="D208" s="72">
        <f>+SUM(D196:D207)</f>
        <v>0</v>
      </c>
      <c r="E208" s="72">
        <f t="shared" ref="E208:K208" si="20">+SUM(E196:E207)</f>
        <v>58</v>
      </c>
      <c r="F208" s="72">
        <f t="shared" si="20"/>
        <v>321</v>
      </c>
      <c r="G208" s="72">
        <f t="shared" si="20"/>
        <v>573</v>
      </c>
      <c r="H208" s="72">
        <f t="shared" si="20"/>
        <v>10195</v>
      </c>
      <c r="I208" s="72">
        <f t="shared" si="20"/>
        <v>40743</v>
      </c>
      <c r="J208" s="72">
        <f t="shared" si="20"/>
        <v>3467</v>
      </c>
      <c r="K208" s="72">
        <f t="shared" si="20"/>
        <v>32638</v>
      </c>
      <c r="M208" s="92"/>
      <c r="N208" s="6"/>
      <c r="O208" s="93"/>
      <c r="P208" s="94"/>
    </row>
    <row r="209" spans="2:17" customFormat="1" ht="14.25" customHeight="1" x14ac:dyDescent="0.25">
      <c r="B209" s="47" t="s">
        <v>22</v>
      </c>
      <c r="C209" s="95">
        <f t="shared" ref="C209:K209" si="21">+C208/$C$208</f>
        <v>1</v>
      </c>
      <c r="D209" s="48">
        <f t="shared" si="21"/>
        <v>0</v>
      </c>
      <c r="E209" s="153">
        <f t="shared" si="21"/>
        <v>6.5912835956588437E-4</v>
      </c>
      <c r="F209" s="153">
        <f t="shared" si="21"/>
        <v>3.6479345417353257E-3</v>
      </c>
      <c r="G209" s="153">
        <f t="shared" si="21"/>
        <v>6.5117336212284788E-3</v>
      </c>
      <c r="H209" s="153">
        <f t="shared" si="21"/>
        <v>0.1158588556167964</v>
      </c>
      <c r="I209" s="153">
        <f t="shared" si="21"/>
        <v>0.46301494403091087</v>
      </c>
      <c r="J209" s="153">
        <f t="shared" si="21"/>
        <v>3.9399965907153812E-2</v>
      </c>
      <c r="K209" s="153">
        <f t="shared" si="21"/>
        <v>0.37090743792260922</v>
      </c>
      <c r="M209" s="58"/>
      <c r="N209" s="6"/>
      <c r="O209" s="93"/>
      <c r="P209" s="94"/>
    </row>
    <row r="210" spans="2:17" customFormat="1" ht="14.25" customHeight="1" x14ac:dyDescent="0.25">
      <c r="B210" s="127"/>
      <c r="C210" s="59"/>
      <c r="D210" s="58"/>
      <c r="E210" s="154"/>
      <c r="F210" s="154"/>
      <c r="G210" s="154"/>
      <c r="H210" s="154"/>
      <c r="I210" s="154"/>
      <c r="J210" s="154"/>
      <c r="K210" s="154"/>
      <c r="M210" s="58"/>
      <c r="N210" s="6"/>
      <c r="O210" s="93"/>
      <c r="P210" s="94"/>
    </row>
    <row r="211" spans="2:17" customFormat="1" ht="14.25" customHeight="1" x14ac:dyDescent="0.25">
      <c r="B211" s="96"/>
      <c r="C211" s="155"/>
      <c r="D211" s="2"/>
      <c r="E211" s="2"/>
      <c r="F211" s="2"/>
      <c r="G211" s="1"/>
      <c r="H211" s="156"/>
      <c r="I211" s="97"/>
      <c r="J211" s="97"/>
      <c r="K211" s="97"/>
      <c r="M211" s="58"/>
      <c r="N211" s="6"/>
      <c r="O211" s="93"/>
      <c r="P211" s="94"/>
    </row>
    <row r="212" spans="2:17" customFormat="1" ht="14.25" customHeight="1" x14ac:dyDescent="0.25">
      <c r="B212" s="96"/>
      <c r="C212" s="155"/>
      <c r="D212" s="2"/>
      <c r="E212" s="2"/>
      <c r="F212" s="2"/>
      <c r="G212" s="1"/>
      <c r="H212" s="157"/>
      <c r="I212" s="99"/>
      <c r="J212" s="99"/>
      <c r="K212" s="99"/>
      <c r="M212" s="58"/>
      <c r="N212" s="6"/>
      <c r="O212" s="93"/>
      <c r="P212" s="94"/>
    </row>
    <row r="213" spans="2:17" customFormat="1" ht="14.25" customHeight="1" x14ac:dyDescent="0.25">
      <c r="B213" s="55"/>
      <c r="C213" s="58"/>
      <c r="D213" s="58"/>
      <c r="E213" s="58"/>
      <c r="F213" s="58"/>
      <c r="G213" s="58"/>
      <c r="H213" s="58"/>
      <c r="I213" s="58"/>
      <c r="J213" s="58"/>
      <c r="K213" s="58"/>
      <c r="M213" s="58"/>
      <c r="N213" s="6"/>
      <c r="O213" s="93"/>
      <c r="P213" s="94"/>
    </row>
    <row r="214" spans="2:17" customFormat="1" ht="14.25" customHeight="1" x14ac:dyDescent="0.25">
      <c r="B214" s="55"/>
      <c r="C214" s="58"/>
      <c r="D214" s="58"/>
      <c r="E214" s="58"/>
      <c r="F214" s="58"/>
      <c r="G214" s="58"/>
      <c r="H214" s="58"/>
      <c r="I214" s="58"/>
      <c r="J214" s="58"/>
      <c r="K214" s="58"/>
      <c r="M214" s="58"/>
      <c r="N214" s="6"/>
      <c r="O214" s="93"/>
      <c r="P214" s="94"/>
    </row>
    <row r="215" spans="2:17" customFormat="1" ht="27" customHeight="1" x14ac:dyDescent="0.25">
      <c r="C215" s="158"/>
      <c r="D215" s="158"/>
      <c r="E215" s="158"/>
      <c r="F215" s="158"/>
    </row>
    <row r="216" spans="2:17" customFormat="1" ht="30" customHeight="1" x14ac:dyDescent="0.25">
      <c r="C216" s="158"/>
      <c r="D216" s="158"/>
      <c r="E216" s="158"/>
      <c r="F216" s="158"/>
      <c r="J216" s="81"/>
    </row>
    <row r="217" spans="2:17" customFormat="1" ht="17.25" customHeight="1" x14ac:dyDescent="0.25">
      <c r="B217" s="15" t="s">
        <v>68</v>
      </c>
      <c r="C217" s="15">
        <v>2020</v>
      </c>
      <c r="D217" s="15">
        <v>2021</v>
      </c>
      <c r="E217" s="15">
        <v>2022</v>
      </c>
      <c r="F217" s="15">
        <v>2023</v>
      </c>
      <c r="G217" s="15" t="s">
        <v>69</v>
      </c>
      <c r="H217" s="63"/>
      <c r="I217" s="63"/>
      <c r="J217" s="63"/>
      <c r="K217" s="63"/>
      <c r="M217" s="63"/>
      <c r="N217" s="63"/>
    </row>
    <row r="218" spans="2:17" customFormat="1" ht="14.25" customHeight="1" x14ac:dyDescent="0.25">
      <c r="B218" s="84" t="s">
        <v>70</v>
      </c>
      <c r="C218" s="136">
        <v>1553</v>
      </c>
      <c r="D218" s="136">
        <v>1344</v>
      </c>
      <c r="E218" s="136">
        <v>1082</v>
      </c>
      <c r="F218" s="136">
        <v>970</v>
      </c>
      <c r="G218" s="136">
        <v>827</v>
      </c>
      <c r="H218" s="40"/>
      <c r="I218" s="40"/>
      <c r="J218" s="40"/>
      <c r="K218" s="40"/>
      <c r="L218" s="40"/>
      <c r="Q218" s="159"/>
    </row>
    <row r="219" spans="2:17" customFormat="1" ht="14.25" customHeight="1" x14ac:dyDescent="0.25">
      <c r="B219" s="30" t="s">
        <v>71</v>
      </c>
      <c r="C219" s="160">
        <v>4012</v>
      </c>
      <c r="D219" s="160">
        <v>3379</v>
      </c>
      <c r="E219" s="160">
        <v>2826</v>
      </c>
      <c r="F219" s="160">
        <v>2368</v>
      </c>
      <c r="G219" s="160">
        <v>2216</v>
      </c>
      <c r="I219" s="40"/>
      <c r="J219" s="40"/>
      <c r="K219" s="40"/>
      <c r="L219" s="40"/>
      <c r="Q219" s="159"/>
    </row>
    <row r="220" spans="2:17" customFormat="1" ht="14.25" customHeight="1" x14ac:dyDescent="0.25">
      <c r="B220" s="30" t="s">
        <v>72</v>
      </c>
      <c r="C220" s="160">
        <v>2273</v>
      </c>
      <c r="D220" s="160">
        <v>2004</v>
      </c>
      <c r="E220" s="160">
        <v>1898</v>
      </c>
      <c r="F220" s="160">
        <v>1468</v>
      </c>
      <c r="G220" s="160">
        <v>1303</v>
      </c>
      <c r="H220" s="40"/>
      <c r="I220" s="40"/>
      <c r="J220" s="40"/>
      <c r="K220" s="40"/>
      <c r="L220" s="40"/>
      <c r="Q220" s="159"/>
    </row>
    <row r="221" spans="2:17" customFormat="1" ht="14.25" customHeight="1" x14ac:dyDescent="0.25">
      <c r="B221" s="30" t="s">
        <v>73</v>
      </c>
      <c r="C221" s="160">
        <v>10276</v>
      </c>
      <c r="D221" s="160">
        <v>8801</v>
      </c>
      <c r="E221" s="160">
        <v>7555</v>
      </c>
      <c r="F221" s="160">
        <v>6526</v>
      </c>
      <c r="G221" s="160">
        <v>6137</v>
      </c>
      <c r="H221" s="161"/>
      <c r="I221" s="40"/>
      <c r="J221" s="40"/>
      <c r="K221" s="40"/>
      <c r="L221" s="40"/>
      <c r="Q221" s="159"/>
    </row>
    <row r="222" spans="2:17" customFormat="1" ht="14.25" customHeight="1" x14ac:dyDescent="0.25">
      <c r="B222" s="30" t="s">
        <v>74</v>
      </c>
      <c r="C222" s="160">
        <v>3966</v>
      </c>
      <c r="D222" s="160">
        <v>3446</v>
      </c>
      <c r="E222" s="160">
        <v>2919</v>
      </c>
      <c r="F222" s="160">
        <v>2503</v>
      </c>
      <c r="G222" s="160">
        <v>2179</v>
      </c>
      <c r="H222" s="40"/>
      <c r="I222" s="40"/>
      <c r="J222" s="40"/>
      <c r="K222" s="40"/>
      <c r="L222" s="40"/>
      <c r="Q222" s="159"/>
    </row>
    <row r="223" spans="2:17" customFormat="1" ht="14.25" customHeight="1" x14ac:dyDescent="0.25">
      <c r="B223" s="30" t="s">
        <v>75</v>
      </c>
      <c r="C223" s="160">
        <v>5355</v>
      </c>
      <c r="D223" s="160">
        <v>4303</v>
      </c>
      <c r="E223" s="160">
        <v>3839</v>
      </c>
      <c r="F223" s="160">
        <v>3234</v>
      </c>
      <c r="G223" s="160">
        <v>2753</v>
      </c>
      <c r="H223" s="40"/>
      <c r="I223" s="40"/>
      <c r="J223" s="40"/>
      <c r="K223" s="40"/>
      <c r="L223" s="40"/>
      <c r="Q223" s="159"/>
    </row>
    <row r="224" spans="2:17" customFormat="1" ht="14.25" customHeight="1" x14ac:dyDescent="0.25">
      <c r="B224" s="30" t="s">
        <v>76</v>
      </c>
      <c r="C224" s="160">
        <v>10907</v>
      </c>
      <c r="D224" s="160">
        <v>10604</v>
      </c>
      <c r="E224" s="160">
        <v>7878</v>
      </c>
      <c r="F224" s="160">
        <v>6820</v>
      </c>
      <c r="G224" s="160">
        <v>5688</v>
      </c>
      <c r="H224" s="40"/>
      <c r="I224" s="40"/>
      <c r="J224" s="40"/>
      <c r="K224" s="40"/>
      <c r="L224" s="40"/>
      <c r="Q224" s="159"/>
    </row>
    <row r="225" spans="2:17" customFormat="1" ht="14.25" customHeight="1" x14ac:dyDescent="0.25">
      <c r="B225" s="30" t="s">
        <v>77</v>
      </c>
      <c r="C225" s="160">
        <v>7741</v>
      </c>
      <c r="D225" s="160">
        <v>7002</v>
      </c>
      <c r="E225" s="160">
        <v>6223</v>
      </c>
      <c r="F225" s="160">
        <v>5211</v>
      </c>
      <c r="G225" s="160">
        <v>4916</v>
      </c>
      <c r="H225" s="40"/>
      <c r="I225" s="40"/>
      <c r="J225" s="40"/>
      <c r="K225" s="40"/>
      <c r="L225" s="40"/>
      <c r="Q225" s="159"/>
    </row>
    <row r="226" spans="2:17" customFormat="1" ht="14.25" customHeight="1" x14ac:dyDescent="0.25">
      <c r="B226" s="30" t="s">
        <v>78</v>
      </c>
      <c r="C226" s="160">
        <v>1283</v>
      </c>
      <c r="D226" s="160">
        <v>1076</v>
      </c>
      <c r="E226" s="160">
        <v>984</v>
      </c>
      <c r="F226" s="160">
        <v>738</v>
      </c>
      <c r="G226" s="160">
        <v>599</v>
      </c>
      <c r="H226" s="40"/>
      <c r="I226" s="40"/>
      <c r="J226" s="40"/>
      <c r="K226" s="40"/>
      <c r="L226" s="40"/>
      <c r="Q226" s="159"/>
    </row>
    <row r="227" spans="2:17" customFormat="1" ht="14.25" customHeight="1" x14ac:dyDescent="0.25">
      <c r="B227" s="30" t="s">
        <v>79</v>
      </c>
      <c r="C227" s="160">
        <v>4170</v>
      </c>
      <c r="D227" s="160">
        <v>3561</v>
      </c>
      <c r="E227" s="160">
        <v>3002</v>
      </c>
      <c r="F227" s="160">
        <v>2514</v>
      </c>
      <c r="G227" s="160">
        <v>2050</v>
      </c>
      <c r="H227" s="40"/>
      <c r="I227" s="40"/>
      <c r="J227" s="40"/>
      <c r="K227" s="40"/>
      <c r="L227" s="40"/>
      <c r="Q227" s="159"/>
    </row>
    <row r="228" spans="2:17" customFormat="1" ht="14.25" customHeight="1" x14ac:dyDescent="0.25">
      <c r="B228" s="30" t="s">
        <v>80</v>
      </c>
      <c r="C228" s="160">
        <v>5424</v>
      </c>
      <c r="D228" s="160">
        <v>4716</v>
      </c>
      <c r="E228" s="160">
        <v>4058</v>
      </c>
      <c r="F228" s="160">
        <v>3806</v>
      </c>
      <c r="G228" s="160">
        <v>3118</v>
      </c>
      <c r="H228" s="40"/>
      <c r="I228" s="40"/>
      <c r="J228" s="40"/>
      <c r="K228" s="40"/>
      <c r="L228" s="40"/>
      <c r="Q228" s="159"/>
    </row>
    <row r="229" spans="2:17" customFormat="1" ht="14.25" customHeight="1" x14ac:dyDescent="0.25">
      <c r="B229" s="30" t="s">
        <v>81</v>
      </c>
      <c r="C229" s="160">
        <v>6960</v>
      </c>
      <c r="D229" s="160">
        <v>5959</v>
      </c>
      <c r="E229" s="160">
        <v>5281</v>
      </c>
      <c r="F229" s="160">
        <v>4222</v>
      </c>
      <c r="G229" s="160">
        <v>4337</v>
      </c>
      <c r="H229" s="40"/>
      <c r="I229" s="40"/>
      <c r="J229" s="40"/>
      <c r="K229" s="40"/>
      <c r="L229" s="40"/>
      <c r="Q229" s="159"/>
    </row>
    <row r="230" spans="2:17" customFormat="1" ht="14.25" customHeight="1" x14ac:dyDescent="0.25">
      <c r="B230" s="30" t="s">
        <v>82</v>
      </c>
      <c r="C230" s="160">
        <v>9116</v>
      </c>
      <c r="D230" s="160">
        <v>7922</v>
      </c>
      <c r="E230" s="160">
        <v>6855</v>
      </c>
      <c r="F230" s="160">
        <v>5923</v>
      </c>
      <c r="G230" s="160">
        <v>4905</v>
      </c>
      <c r="H230" s="40"/>
      <c r="I230" s="40"/>
      <c r="J230" s="40"/>
      <c r="K230" s="40"/>
      <c r="L230" s="40"/>
      <c r="Q230" s="159"/>
    </row>
    <row r="231" spans="2:17" customFormat="1" ht="14.25" customHeight="1" x14ac:dyDescent="0.25">
      <c r="B231" s="30" t="s">
        <v>83</v>
      </c>
      <c r="C231" s="160">
        <v>5328</v>
      </c>
      <c r="D231" s="160">
        <v>4428</v>
      </c>
      <c r="E231" s="160">
        <v>3657</v>
      </c>
      <c r="F231" s="160">
        <v>3481</v>
      </c>
      <c r="G231" s="160">
        <v>3017</v>
      </c>
      <c r="H231" s="40"/>
      <c r="I231" s="40"/>
      <c r="J231" s="40"/>
      <c r="K231" s="40"/>
      <c r="L231" s="40"/>
      <c r="Q231" s="159"/>
    </row>
    <row r="232" spans="2:17" customFormat="1" ht="14.25" customHeight="1" x14ac:dyDescent="0.25">
      <c r="B232" s="30" t="s">
        <v>84</v>
      </c>
      <c r="C232" s="160">
        <v>128709</v>
      </c>
      <c r="D232" s="160">
        <v>114274</v>
      </c>
      <c r="E232" s="160">
        <v>90525</v>
      </c>
      <c r="F232" s="160">
        <v>75755</v>
      </c>
      <c r="G232" s="160">
        <v>64648</v>
      </c>
      <c r="H232" s="40"/>
      <c r="I232" s="40"/>
      <c r="J232" s="40"/>
      <c r="K232" s="40"/>
      <c r="L232" s="40"/>
      <c r="P232" s="159"/>
      <c r="Q232" s="159"/>
    </row>
    <row r="233" spans="2:17" customFormat="1" ht="14.25" customHeight="1" x14ac:dyDescent="0.25">
      <c r="B233" s="30" t="s">
        <v>85</v>
      </c>
      <c r="C233" s="160">
        <v>2305</v>
      </c>
      <c r="D233" s="160">
        <v>2019</v>
      </c>
      <c r="E233" s="160">
        <v>1680</v>
      </c>
      <c r="F233" s="160">
        <v>1455</v>
      </c>
      <c r="G233" s="160">
        <v>1174</v>
      </c>
      <c r="H233" s="40"/>
      <c r="I233" s="40"/>
      <c r="J233" s="40"/>
      <c r="K233" s="40"/>
      <c r="L233" s="40"/>
      <c r="Q233" s="159"/>
    </row>
    <row r="234" spans="2:17" customFormat="1" ht="14.25" customHeight="1" x14ac:dyDescent="0.25">
      <c r="B234" s="30" t="s">
        <v>86</v>
      </c>
      <c r="C234" s="160">
        <v>1260</v>
      </c>
      <c r="D234" s="160">
        <v>1196</v>
      </c>
      <c r="E234" s="160">
        <v>1034</v>
      </c>
      <c r="F234" s="160">
        <v>995</v>
      </c>
      <c r="G234" s="160">
        <v>987</v>
      </c>
      <c r="H234" s="40"/>
      <c r="I234" s="40"/>
      <c r="J234" s="40"/>
      <c r="K234" s="40"/>
      <c r="L234" s="40"/>
      <c r="Q234" s="159"/>
    </row>
    <row r="235" spans="2:17" customFormat="1" ht="14.25" customHeight="1" x14ac:dyDescent="0.25">
      <c r="B235" s="30" t="s">
        <v>87</v>
      </c>
      <c r="C235" s="160">
        <v>1021</v>
      </c>
      <c r="D235" s="160">
        <v>863</v>
      </c>
      <c r="E235" s="160">
        <v>722</v>
      </c>
      <c r="F235" s="160">
        <v>571</v>
      </c>
      <c r="G235" s="160">
        <v>553</v>
      </c>
      <c r="H235" s="40"/>
      <c r="I235" s="40"/>
      <c r="J235" s="40"/>
      <c r="K235" s="40"/>
      <c r="L235" s="40"/>
      <c r="Q235" s="159"/>
    </row>
    <row r="236" spans="2:17" customFormat="1" ht="14.25" customHeight="1" x14ac:dyDescent="0.25">
      <c r="B236" s="30" t="s">
        <v>88</v>
      </c>
      <c r="C236" s="160">
        <v>987</v>
      </c>
      <c r="D236" s="160">
        <v>868</v>
      </c>
      <c r="E236" s="160">
        <v>665</v>
      </c>
      <c r="F236" s="160">
        <v>526</v>
      </c>
      <c r="G236" s="160">
        <v>510</v>
      </c>
      <c r="H236" s="40"/>
      <c r="I236" s="40"/>
      <c r="J236" s="40"/>
      <c r="K236" s="40"/>
      <c r="L236" s="40"/>
      <c r="Q236" s="159"/>
    </row>
    <row r="237" spans="2:17" customFormat="1" ht="14.25" customHeight="1" x14ac:dyDescent="0.25">
      <c r="B237" s="30" t="s">
        <v>89</v>
      </c>
      <c r="C237" s="160">
        <v>8080</v>
      </c>
      <c r="D237" s="160">
        <v>7296</v>
      </c>
      <c r="E237" s="160">
        <v>6567</v>
      </c>
      <c r="F237" s="160">
        <v>4706</v>
      </c>
      <c r="G237" s="160">
        <v>4135</v>
      </c>
      <c r="H237" s="40"/>
      <c r="I237" s="162" t="s">
        <v>90</v>
      </c>
      <c r="J237" s="215" t="s">
        <v>91</v>
      </c>
      <c r="K237" s="215"/>
      <c r="L237" s="40"/>
      <c r="Q237" s="159"/>
    </row>
    <row r="238" spans="2:17" customFormat="1" ht="14.25" customHeight="1" x14ac:dyDescent="0.25">
      <c r="B238" s="30" t="s">
        <v>92</v>
      </c>
      <c r="C238" s="160">
        <v>6339</v>
      </c>
      <c r="D238" s="160">
        <v>5264</v>
      </c>
      <c r="E238" s="160">
        <v>4348</v>
      </c>
      <c r="F238" s="160">
        <v>3722</v>
      </c>
      <c r="G238" s="160">
        <v>3099</v>
      </c>
      <c r="H238" s="40"/>
      <c r="I238" s="163"/>
      <c r="J238" s="213" t="s">
        <v>93</v>
      </c>
      <c r="K238" s="213"/>
      <c r="L238" s="1"/>
      <c r="M238" s="1"/>
      <c r="Q238" s="159"/>
    </row>
    <row r="239" spans="2:17" customFormat="1" ht="14.25" customHeight="1" x14ac:dyDescent="0.25">
      <c r="B239" s="30" t="s">
        <v>94</v>
      </c>
      <c r="C239" s="160">
        <v>3640</v>
      </c>
      <c r="D239" s="160">
        <v>3222</v>
      </c>
      <c r="E239" s="160">
        <v>2956</v>
      </c>
      <c r="F239" s="160">
        <v>2501</v>
      </c>
      <c r="G239" s="160">
        <v>2067</v>
      </c>
      <c r="H239" s="40"/>
      <c r="I239" s="164"/>
      <c r="J239" s="213" t="s">
        <v>95</v>
      </c>
      <c r="K239" s="213"/>
      <c r="L239" s="40"/>
      <c r="Q239" s="159"/>
    </row>
    <row r="240" spans="2:17" customFormat="1" ht="14.25" customHeight="1" x14ac:dyDescent="0.25">
      <c r="B240" s="30" t="s">
        <v>96</v>
      </c>
      <c r="C240" s="160">
        <v>2062</v>
      </c>
      <c r="D240" s="160">
        <v>1700</v>
      </c>
      <c r="E240" s="160">
        <v>1500</v>
      </c>
      <c r="F240" s="160">
        <v>1423</v>
      </c>
      <c r="G240" s="160">
        <v>1222</v>
      </c>
      <c r="H240" s="40"/>
      <c r="I240" s="165"/>
      <c r="J240" s="213" t="s">
        <v>97</v>
      </c>
      <c r="K240" s="213"/>
      <c r="L240" s="40"/>
      <c r="Q240" s="159"/>
    </row>
    <row r="241" spans="2:17" customFormat="1" ht="14.25" customHeight="1" x14ac:dyDescent="0.25">
      <c r="B241" s="30" t="s">
        <v>98</v>
      </c>
      <c r="C241" s="160">
        <v>960</v>
      </c>
      <c r="D241" s="160">
        <v>1085</v>
      </c>
      <c r="E241" s="160">
        <v>1104</v>
      </c>
      <c r="F241" s="160">
        <v>838</v>
      </c>
      <c r="G241" s="160">
        <v>718</v>
      </c>
      <c r="H241" s="40"/>
      <c r="I241" s="166"/>
      <c r="J241" s="213" t="s">
        <v>99</v>
      </c>
      <c r="K241" s="213"/>
      <c r="L241" s="40"/>
      <c r="Q241" s="159"/>
    </row>
    <row r="242" spans="2:17" customFormat="1" ht="14.25" customHeight="1" thickBot="1" x14ac:dyDescent="0.3">
      <c r="B242" s="167" t="s">
        <v>100</v>
      </c>
      <c r="C242" s="168">
        <v>2064</v>
      </c>
      <c r="D242" s="168">
        <v>1867</v>
      </c>
      <c r="E242" s="168">
        <v>1622</v>
      </c>
      <c r="F242" s="168">
        <v>1368</v>
      </c>
      <c r="G242" s="168">
        <v>1111</v>
      </c>
      <c r="H242" s="40"/>
      <c r="I242" s="169"/>
      <c r="J242" s="213" t="s">
        <v>101</v>
      </c>
      <c r="K242" s="213"/>
      <c r="L242" s="40"/>
      <c r="P242" s="1"/>
      <c r="Q242" s="159"/>
    </row>
    <row r="243" spans="2:17" customFormat="1" ht="14.25" customHeight="1" x14ac:dyDescent="0.25">
      <c r="B243" s="117" t="s">
        <v>20</v>
      </c>
      <c r="C243" s="118">
        <f t="shared" ref="C243:G243" si="22">SUM(C218:C242)</f>
        <v>235791</v>
      </c>
      <c r="D243" s="118">
        <f t="shared" si="22"/>
        <v>208199</v>
      </c>
      <c r="E243" s="118">
        <f t="shared" si="22"/>
        <v>170780</v>
      </c>
      <c r="F243" s="118">
        <f t="shared" si="22"/>
        <v>143644</v>
      </c>
      <c r="G243" s="118">
        <f t="shared" si="22"/>
        <v>124269</v>
      </c>
      <c r="H243" s="92"/>
      <c r="I243" s="170"/>
      <c r="J243" s="213" t="s">
        <v>102</v>
      </c>
      <c r="K243" s="213"/>
      <c r="N243" s="92"/>
      <c r="P243" s="1"/>
    </row>
    <row r="244" spans="2:17" ht="15.75" customHeight="1" x14ac:dyDescent="0.25">
      <c r="B244" s="171" t="s">
        <v>103</v>
      </c>
      <c r="G244" s="2"/>
    </row>
    <row r="245" spans="2:17" customFormat="1" ht="35.25" customHeight="1" x14ac:dyDescent="0.25">
      <c r="B245" s="3"/>
      <c r="C245" s="172"/>
      <c r="D245" s="172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</row>
    <row r="246" spans="2:17" ht="30" customHeight="1" x14ac:dyDescent="0.25">
      <c r="B246" s="173"/>
      <c r="C246" s="174"/>
      <c r="D246" s="174"/>
      <c r="E246" s="174"/>
      <c r="F246" s="174"/>
      <c r="G246" s="174"/>
      <c r="H246" s="174"/>
      <c r="I246" s="174"/>
      <c r="J246" s="174"/>
      <c r="K246" s="174"/>
      <c r="L246" s="174"/>
      <c r="M246" s="174"/>
      <c r="N246" s="174"/>
      <c r="O246" s="174"/>
      <c r="P246" s="174"/>
    </row>
    <row r="247" spans="2:17" ht="21" customHeight="1" x14ac:dyDescent="0.25">
      <c r="B247" s="173"/>
      <c r="C247" s="174"/>
      <c r="D247" s="174"/>
      <c r="E247" s="174"/>
      <c r="F247" s="174"/>
      <c r="G247" s="174"/>
      <c r="H247" s="174"/>
      <c r="I247" s="174"/>
      <c r="J247" s="174"/>
      <c r="K247" s="174"/>
      <c r="L247" s="174"/>
      <c r="M247" s="174"/>
      <c r="N247" s="174"/>
      <c r="O247" s="174"/>
      <c r="P247" s="174"/>
    </row>
    <row r="248" spans="2:17" ht="30" customHeight="1" x14ac:dyDescent="0.25">
      <c r="B248" s="210" t="s">
        <v>104</v>
      </c>
      <c r="C248" s="210"/>
      <c r="D248" s="175" t="s">
        <v>20</v>
      </c>
      <c r="E248" s="1"/>
      <c r="F248" s="1"/>
      <c r="H248" s="176"/>
      <c r="I248" s="176"/>
      <c r="J248" s="176"/>
    </row>
    <row r="249" spans="2:17" ht="24.95" customHeight="1" x14ac:dyDescent="0.25">
      <c r="B249" s="214" t="s">
        <v>105</v>
      </c>
      <c r="C249" s="214"/>
      <c r="D249" s="177">
        <v>121101</v>
      </c>
      <c r="E249" s="1"/>
      <c r="F249" s="178"/>
      <c r="H249" s="179" t="s">
        <v>106</v>
      </c>
      <c r="I249" s="179"/>
      <c r="J249" s="180">
        <v>24</v>
      </c>
    </row>
    <row r="250" spans="2:17" ht="24.95" customHeight="1" x14ac:dyDescent="0.25">
      <c r="B250" s="208" t="s">
        <v>107</v>
      </c>
      <c r="C250" s="208"/>
      <c r="D250" s="177">
        <v>34875</v>
      </c>
      <c r="E250" s="1"/>
      <c r="F250" s="178"/>
      <c r="H250" s="179" t="s">
        <v>108</v>
      </c>
      <c r="I250" s="179"/>
      <c r="J250" s="180">
        <v>95</v>
      </c>
    </row>
    <row r="251" spans="2:17" ht="24.95" customHeight="1" x14ac:dyDescent="0.25">
      <c r="B251" s="208" t="s">
        <v>109</v>
      </c>
      <c r="C251" s="208"/>
      <c r="D251" s="177">
        <v>25948</v>
      </c>
      <c r="E251" s="1"/>
      <c r="F251" s="178"/>
      <c r="H251" s="179" t="s">
        <v>110</v>
      </c>
      <c r="I251" s="179"/>
      <c r="J251" s="180">
        <v>214</v>
      </c>
    </row>
    <row r="252" spans="2:17" ht="24.95" customHeight="1" x14ac:dyDescent="0.25">
      <c r="B252" s="208" t="s">
        <v>111</v>
      </c>
      <c r="C252" s="208"/>
      <c r="D252" s="177">
        <v>15680</v>
      </c>
      <c r="E252" s="1"/>
      <c r="F252" s="178"/>
      <c r="H252" s="179" t="s">
        <v>112</v>
      </c>
      <c r="I252" s="179"/>
      <c r="J252" s="180">
        <v>1322</v>
      </c>
    </row>
    <row r="253" spans="2:17" ht="24.95" customHeight="1" x14ac:dyDescent="0.25">
      <c r="B253" s="208" t="s">
        <v>113</v>
      </c>
      <c r="C253" s="208"/>
      <c r="D253" s="177">
        <v>59452</v>
      </c>
      <c r="E253" s="1"/>
      <c r="F253" s="178"/>
      <c r="H253" s="179" t="s">
        <v>114</v>
      </c>
      <c r="I253" s="179"/>
      <c r="J253" s="180">
        <v>1635</v>
      </c>
    </row>
    <row r="254" spans="2:17" ht="24.95" customHeight="1" x14ac:dyDescent="0.25">
      <c r="B254" s="208" t="s">
        <v>115</v>
      </c>
      <c r="C254" s="208"/>
      <c r="D254" s="177">
        <v>22102</v>
      </c>
      <c r="E254" s="1"/>
      <c r="F254" s="178"/>
      <c r="H254" s="179" t="s">
        <v>116</v>
      </c>
      <c r="I254" s="179"/>
      <c r="J254" s="180">
        <v>1687</v>
      </c>
    </row>
    <row r="255" spans="2:17" ht="24.95" customHeight="1" x14ac:dyDescent="0.25">
      <c r="B255" s="208" t="s">
        <v>117</v>
      </c>
      <c r="C255" s="208"/>
      <c r="D255" s="177">
        <v>64364</v>
      </c>
      <c r="E255" s="1"/>
      <c r="F255" s="178"/>
      <c r="H255" s="179" t="s">
        <v>65</v>
      </c>
      <c r="I255" s="179"/>
      <c r="J255" s="180">
        <v>2614</v>
      </c>
    </row>
    <row r="256" spans="2:17" ht="24.95" customHeight="1" x14ac:dyDescent="0.25">
      <c r="B256" s="208" t="s">
        <v>118</v>
      </c>
      <c r="C256" s="208"/>
      <c r="D256" s="177">
        <v>59412</v>
      </c>
      <c r="E256" s="1"/>
      <c r="F256" s="178"/>
      <c r="H256" s="179" t="s">
        <v>119</v>
      </c>
      <c r="I256" s="179"/>
      <c r="J256" s="180">
        <v>3287</v>
      </c>
    </row>
    <row r="257" spans="2:16" ht="24.95" customHeight="1" x14ac:dyDescent="0.25">
      <c r="B257" s="208" t="s">
        <v>120</v>
      </c>
      <c r="C257" s="208"/>
      <c r="D257" s="177">
        <v>5492</v>
      </c>
      <c r="E257" s="1"/>
      <c r="F257" s="178"/>
      <c r="H257" s="179" t="s">
        <v>120</v>
      </c>
      <c r="I257" s="179"/>
      <c r="J257" s="180">
        <v>5492</v>
      </c>
    </row>
    <row r="258" spans="2:16" ht="24.95" customHeight="1" x14ac:dyDescent="0.25">
      <c r="B258" s="208" t="s">
        <v>116</v>
      </c>
      <c r="C258" s="208"/>
      <c r="D258" s="177">
        <v>1687</v>
      </c>
      <c r="E258" s="1"/>
      <c r="F258" s="178"/>
      <c r="H258" s="179" t="s">
        <v>121</v>
      </c>
      <c r="I258" s="179"/>
      <c r="J258" s="180">
        <v>15517</v>
      </c>
    </row>
    <row r="259" spans="2:16" ht="24.95" customHeight="1" x14ac:dyDescent="0.25">
      <c r="B259" s="208" t="s">
        <v>114</v>
      </c>
      <c r="C259" s="208"/>
      <c r="D259" s="177">
        <v>1635</v>
      </c>
      <c r="E259" s="1"/>
      <c r="F259" s="178"/>
      <c r="H259" s="179" t="s">
        <v>111</v>
      </c>
      <c r="I259" s="179"/>
      <c r="J259" s="180">
        <v>15680</v>
      </c>
    </row>
    <row r="260" spans="2:16" ht="24.95" customHeight="1" x14ac:dyDescent="0.25">
      <c r="B260" s="208" t="s">
        <v>121</v>
      </c>
      <c r="C260" s="208"/>
      <c r="D260" s="177">
        <v>15517</v>
      </c>
      <c r="E260" s="1"/>
      <c r="F260" s="178"/>
      <c r="H260" s="179" t="s">
        <v>115</v>
      </c>
      <c r="I260" s="179"/>
      <c r="J260" s="180">
        <v>22102</v>
      </c>
    </row>
    <row r="261" spans="2:16" ht="33" customHeight="1" x14ac:dyDescent="0.25">
      <c r="B261" s="208" t="s">
        <v>122</v>
      </c>
      <c r="C261" s="208"/>
      <c r="D261" s="177">
        <v>36651</v>
      </c>
      <c r="E261" s="1"/>
      <c r="F261" s="178"/>
      <c r="H261" s="179" t="s">
        <v>109</v>
      </c>
      <c r="I261" s="179"/>
      <c r="J261" s="180">
        <v>25948</v>
      </c>
    </row>
    <row r="262" spans="2:16" ht="33" customHeight="1" x14ac:dyDescent="0.25">
      <c r="B262" s="208" t="s">
        <v>112</v>
      </c>
      <c r="C262" s="208"/>
      <c r="D262" s="177">
        <v>1322</v>
      </c>
      <c r="E262" s="1"/>
      <c r="F262" s="178"/>
      <c r="H262" s="179" t="s">
        <v>107</v>
      </c>
      <c r="I262" s="179"/>
      <c r="J262" s="180">
        <v>34875</v>
      </c>
    </row>
    <row r="263" spans="2:16" ht="33" customHeight="1" x14ac:dyDescent="0.25">
      <c r="B263" s="208" t="s">
        <v>119</v>
      </c>
      <c r="C263" s="208"/>
      <c r="D263" s="177">
        <v>3287</v>
      </c>
      <c r="E263" s="1"/>
      <c r="F263" s="178"/>
      <c r="H263" s="179" t="s">
        <v>122</v>
      </c>
      <c r="I263" s="179"/>
      <c r="J263" s="180">
        <v>36651</v>
      </c>
    </row>
    <row r="264" spans="2:16" ht="33" customHeight="1" x14ac:dyDescent="0.25">
      <c r="B264" s="208" t="s">
        <v>108</v>
      </c>
      <c r="C264" s="208"/>
      <c r="D264" s="177">
        <v>95</v>
      </c>
      <c r="E264" s="1"/>
      <c r="F264" s="178"/>
      <c r="H264" s="179" t="s">
        <v>118</v>
      </c>
      <c r="I264" s="179"/>
      <c r="J264" s="180">
        <v>59412</v>
      </c>
    </row>
    <row r="265" spans="2:16" ht="33" customHeight="1" x14ac:dyDescent="0.25">
      <c r="B265" s="208" t="s">
        <v>106</v>
      </c>
      <c r="C265" s="208"/>
      <c r="D265" s="177">
        <v>24</v>
      </c>
      <c r="E265" s="1"/>
      <c r="F265" s="178"/>
      <c r="H265" s="179" t="s">
        <v>113</v>
      </c>
      <c r="I265" s="179"/>
      <c r="J265" s="180">
        <v>59452</v>
      </c>
    </row>
    <row r="266" spans="2:16" ht="33" customHeight="1" x14ac:dyDescent="0.25">
      <c r="B266" s="208" t="s">
        <v>110</v>
      </c>
      <c r="C266" s="208"/>
      <c r="D266" s="177">
        <v>214</v>
      </c>
      <c r="E266" s="1"/>
      <c r="F266" s="178"/>
      <c r="H266" s="179" t="s">
        <v>117</v>
      </c>
      <c r="I266" s="179"/>
      <c r="J266" s="180">
        <v>64364</v>
      </c>
    </row>
    <row r="267" spans="2:16" ht="24.95" customHeight="1" x14ac:dyDescent="0.25">
      <c r="B267" s="209" t="s">
        <v>65</v>
      </c>
      <c r="C267" s="209"/>
      <c r="D267" s="181">
        <v>2614</v>
      </c>
      <c r="E267" s="1"/>
      <c r="F267" s="178"/>
      <c r="H267" s="179" t="s">
        <v>105</v>
      </c>
      <c r="I267" s="179"/>
      <c r="J267" s="180">
        <v>121101</v>
      </c>
    </row>
    <row r="268" spans="2:16" ht="14.25" customHeight="1" x14ac:dyDescent="0.25">
      <c r="B268" s="143" t="s">
        <v>67</v>
      </c>
      <c r="C268" s="182"/>
      <c r="D268" s="182"/>
      <c r="E268" s="183"/>
      <c r="F268" s="178"/>
      <c r="G268" s="171" t="s">
        <v>103</v>
      </c>
      <c r="H268" s="184"/>
      <c r="I268" s="184"/>
      <c r="J268" s="184"/>
      <c r="K268" s="184"/>
      <c r="L268" s="184"/>
      <c r="M268" s="184"/>
      <c r="N268" s="184"/>
      <c r="O268" s="184"/>
      <c r="P268" s="184"/>
    </row>
    <row r="269" spans="2:16" ht="14.25" customHeight="1" x14ac:dyDescent="0.25">
      <c r="B269" s="143"/>
      <c r="C269" s="182"/>
      <c r="D269" s="182"/>
      <c r="E269" s="183"/>
      <c r="F269" s="178"/>
      <c r="G269" s="171"/>
      <c r="H269" s="184"/>
      <c r="I269" s="184"/>
      <c r="J269" s="184"/>
      <c r="K269" s="184"/>
      <c r="L269" s="184"/>
      <c r="M269" s="184"/>
      <c r="N269" s="184"/>
      <c r="O269" s="184"/>
      <c r="P269" s="184"/>
    </row>
    <row r="270" spans="2:16" ht="14.25" customHeight="1" x14ac:dyDescent="0.25">
      <c r="B270" s="143"/>
      <c r="C270" s="182"/>
      <c r="D270" s="182"/>
      <c r="E270" s="183"/>
      <c r="F270" s="178"/>
      <c r="G270" s="171"/>
      <c r="H270" s="184"/>
      <c r="I270" s="184"/>
      <c r="J270" s="184"/>
      <c r="K270" s="184"/>
      <c r="L270" s="184"/>
      <c r="M270" s="184"/>
      <c r="N270" s="184"/>
      <c r="O270" s="184"/>
      <c r="P270" s="184"/>
    </row>
    <row r="271" spans="2:16" ht="14.25" customHeight="1" x14ac:dyDescent="0.25">
      <c r="B271" s="143"/>
      <c r="C271" s="182"/>
      <c r="D271" s="182"/>
      <c r="E271" s="183"/>
      <c r="F271" s="178"/>
      <c r="G271" s="171"/>
      <c r="H271" s="184"/>
      <c r="I271" s="184"/>
      <c r="J271" s="184"/>
      <c r="K271" s="184"/>
      <c r="L271" s="184"/>
      <c r="M271" s="184"/>
      <c r="N271" s="184"/>
      <c r="O271" s="184"/>
      <c r="P271" s="184"/>
    </row>
    <row r="272" spans="2:16" ht="14.25" customHeight="1" x14ac:dyDescent="0.25">
      <c r="B272" s="143"/>
      <c r="C272" s="182"/>
      <c r="D272" s="182"/>
      <c r="E272" s="183"/>
      <c r="F272" s="178"/>
      <c r="G272" s="171"/>
      <c r="H272" s="184"/>
      <c r="I272" s="184"/>
      <c r="J272" s="184"/>
      <c r="K272" s="184"/>
      <c r="L272" s="184"/>
      <c r="M272" s="184"/>
      <c r="N272" s="184"/>
      <c r="O272" s="184"/>
      <c r="P272" s="184"/>
    </row>
    <row r="273" spans="2:16" ht="14.25" customHeight="1" x14ac:dyDescent="0.25">
      <c r="B273" s="143"/>
      <c r="C273" s="182"/>
      <c r="D273" s="182"/>
      <c r="E273" s="183"/>
      <c r="F273" s="178"/>
      <c r="G273" s="171"/>
      <c r="H273" s="184"/>
      <c r="I273" s="184"/>
      <c r="J273" s="184"/>
      <c r="K273" s="184"/>
      <c r="L273" s="184"/>
      <c r="M273" s="184"/>
      <c r="N273" s="184"/>
      <c r="O273" s="184"/>
      <c r="P273" s="184"/>
    </row>
    <row r="274" spans="2:16" ht="25.5" customHeight="1" x14ac:dyDescent="0.25">
      <c r="B274" s="210" t="s">
        <v>123</v>
      </c>
      <c r="C274" s="210"/>
      <c r="D274" s="175" t="s">
        <v>20</v>
      </c>
      <c r="E274" s="183"/>
      <c r="F274" s="178"/>
      <c r="G274" s="171"/>
      <c r="H274" s="184"/>
      <c r="I274" s="184"/>
      <c r="J274" s="184"/>
      <c r="K274" s="184"/>
      <c r="L274" s="184"/>
      <c r="M274" s="184"/>
      <c r="N274" s="184"/>
      <c r="O274" s="184"/>
      <c r="P274" s="184"/>
    </row>
    <row r="275" spans="2:16" ht="22.5" customHeight="1" x14ac:dyDescent="0.25">
      <c r="B275" s="209" t="s">
        <v>124</v>
      </c>
      <c r="C275" s="209"/>
      <c r="D275" s="181">
        <v>59476</v>
      </c>
      <c r="E275" s="183"/>
      <c r="F275" s="178"/>
      <c r="G275" s="171"/>
      <c r="H275" s="184"/>
      <c r="I275" s="184"/>
      <c r="J275" s="184"/>
      <c r="K275" s="184"/>
      <c r="L275" s="184"/>
      <c r="M275" s="184"/>
      <c r="N275" s="184"/>
      <c r="O275" s="184"/>
      <c r="P275" s="184"/>
    </row>
    <row r="276" spans="2:16" ht="14.25" customHeight="1" x14ac:dyDescent="0.25">
      <c r="B276" s="143"/>
      <c r="C276" s="182"/>
      <c r="D276" s="182"/>
      <c r="E276" s="183"/>
      <c r="F276" s="178"/>
      <c r="G276" s="171"/>
      <c r="H276" s="184"/>
      <c r="I276" s="184"/>
      <c r="J276" s="184"/>
      <c r="K276" s="184"/>
      <c r="L276" s="184"/>
      <c r="M276" s="184"/>
      <c r="N276" s="184"/>
      <c r="O276" s="184"/>
      <c r="P276" s="184"/>
    </row>
    <row r="277" spans="2:16" ht="14.25" customHeight="1" thickBot="1" x14ac:dyDescent="0.3">
      <c r="B277" s="185"/>
      <c r="C277" s="182"/>
      <c r="D277" s="182"/>
      <c r="E277" s="183"/>
      <c r="F277" s="183"/>
      <c r="G277" s="183"/>
      <c r="H277" s="184"/>
      <c r="I277" s="184"/>
      <c r="J277" s="184"/>
      <c r="K277" s="184"/>
      <c r="L277" s="184"/>
      <c r="M277" s="184"/>
      <c r="N277" s="184"/>
      <c r="O277" s="184"/>
      <c r="P277" s="184"/>
    </row>
    <row r="278" spans="2:16" ht="18.75" customHeight="1" thickTop="1" x14ac:dyDescent="0.25"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</row>
    <row r="279" spans="2:16" ht="3" customHeight="1" x14ac:dyDescent="0.25">
      <c r="B279" s="187"/>
      <c r="C279" s="187"/>
      <c r="D279" s="187"/>
      <c r="E279" s="187"/>
      <c r="F279" s="187"/>
      <c r="G279" s="187"/>
      <c r="H279" s="187"/>
      <c r="I279" s="187"/>
      <c r="J279" s="187"/>
      <c r="K279" s="187"/>
      <c r="L279" s="187"/>
      <c r="M279" s="187"/>
      <c r="N279" s="187"/>
      <c r="O279" s="187"/>
      <c r="P279" s="187"/>
    </row>
    <row r="280" spans="2:16" ht="11.25" customHeight="1" x14ac:dyDescent="0.25">
      <c r="B280" s="188"/>
      <c r="C280" s="174"/>
      <c r="D280" s="174"/>
      <c r="E280" s="174"/>
      <c r="F280" s="189"/>
      <c r="G280" s="189"/>
      <c r="H280" s="187"/>
      <c r="I280" s="187"/>
      <c r="J280" s="187"/>
      <c r="K280" s="187"/>
      <c r="L280" s="187"/>
      <c r="M280" s="187"/>
      <c r="N280" s="187"/>
      <c r="O280" s="187"/>
      <c r="P280" s="187"/>
    </row>
    <row r="281" spans="2:16" s="191" customFormat="1" ht="27.75" customHeight="1" x14ac:dyDescent="0.25">
      <c r="B281" s="190"/>
      <c r="C281" s="190"/>
      <c r="D281" s="190"/>
      <c r="E281" s="190"/>
      <c r="F281" s="190"/>
      <c r="G281" s="190"/>
    </row>
    <row r="282" spans="2:16" s="191" customFormat="1" ht="23.25" customHeight="1" x14ac:dyDescent="0.25">
      <c r="B282" s="192"/>
      <c r="C282" s="192"/>
      <c r="D282" s="192"/>
      <c r="E282" s="192"/>
      <c r="F282" s="192"/>
      <c r="G282" s="193"/>
    </row>
    <row r="283" spans="2:16" s="191" customFormat="1" ht="43.5" customHeight="1" x14ac:dyDescent="0.25">
      <c r="B283" s="211" t="s">
        <v>0</v>
      </c>
      <c r="C283" s="212"/>
      <c r="D283" s="195">
        <v>2023</v>
      </c>
      <c r="E283" s="195">
        <v>2024</v>
      </c>
      <c r="F283" s="194" t="s">
        <v>125</v>
      </c>
      <c r="G283" s="196"/>
    </row>
    <row r="284" spans="2:16" s="191" customFormat="1" ht="18" customHeight="1" x14ac:dyDescent="0.25">
      <c r="B284" s="204" t="s">
        <v>8</v>
      </c>
      <c r="C284" s="205"/>
      <c r="D284" s="197">
        <v>11714</v>
      </c>
      <c r="E284" s="197">
        <f>+C94</f>
        <v>11524</v>
      </c>
      <c r="F284" s="198">
        <f t="shared" ref="F284:F295" si="23">E284/D284-1</f>
        <v>-1.6219907802629385E-2</v>
      </c>
      <c r="G284" s="196"/>
    </row>
    <row r="285" spans="2:16" s="191" customFormat="1" ht="18" customHeight="1" x14ac:dyDescent="0.25">
      <c r="B285" s="204" t="s">
        <v>9</v>
      </c>
      <c r="C285" s="205"/>
      <c r="D285" s="199">
        <v>11372</v>
      </c>
      <c r="E285" s="197">
        <f t="shared" ref="E285:E295" si="24">+C95</f>
        <v>11337</v>
      </c>
      <c r="F285" s="198">
        <f t="shared" si="23"/>
        <v>-3.0777347871966398E-3</v>
      </c>
      <c r="G285" s="196"/>
    </row>
    <row r="286" spans="2:16" s="191" customFormat="1" ht="18" customHeight="1" x14ac:dyDescent="0.25">
      <c r="B286" s="204" t="s">
        <v>10</v>
      </c>
      <c r="C286" s="205"/>
      <c r="D286" s="199">
        <v>13825</v>
      </c>
      <c r="E286" s="197">
        <f t="shared" si="24"/>
        <v>12513</v>
      </c>
      <c r="F286" s="198">
        <f t="shared" si="23"/>
        <v>-9.490054249547919E-2</v>
      </c>
      <c r="G286" s="196"/>
    </row>
    <row r="287" spans="2:16" s="191" customFormat="1" ht="18" customHeight="1" x14ac:dyDescent="0.25">
      <c r="B287" s="204" t="s">
        <v>11</v>
      </c>
      <c r="C287" s="205"/>
      <c r="D287" s="199">
        <v>12727</v>
      </c>
      <c r="E287" s="197">
        <f t="shared" si="24"/>
        <v>13058</v>
      </c>
      <c r="F287" s="198">
        <f t="shared" si="23"/>
        <v>2.6007700165003644E-2</v>
      </c>
      <c r="G287" s="196"/>
    </row>
    <row r="288" spans="2:16" s="191" customFormat="1" ht="18" customHeight="1" x14ac:dyDescent="0.25">
      <c r="B288" s="204" t="s">
        <v>12</v>
      </c>
      <c r="C288" s="205"/>
      <c r="D288" s="199">
        <v>13094</v>
      </c>
      <c r="E288" s="197">
        <f t="shared" si="24"/>
        <v>12025</v>
      </c>
      <c r="F288" s="198">
        <f t="shared" si="23"/>
        <v>-8.1640446005804224E-2</v>
      </c>
      <c r="G288" s="196"/>
    </row>
    <row r="289" spans="2:7" s="191" customFormat="1" ht="18" customHeight="1" x14ac:dyDescent="0.25">
      <c r="B289" s="204" t="s">
        <v>13</v>
      </c>
      <c r="C289" s="205"/>
      <c r="D289" s="199">
        <v>11910</v>
      </c>
      <c r="E289" s="197">
        <f t="shared" si="24"/>
        <v>11893</v>
      </c>
      <c r="F289" s="198">
        <f t="shared" si="23"/>
        <v>-1.4273719563392406E-3</v>
      </c>
      <c r="G289" s="196"/>
    </row>
    <row r="290" spans="2:7" s="191" customFormat="1" ht="18" customHeight="1" x14ac:dyDescent="0.25">
      <c r="B290" s="204" t="s">
        <v>14</v>
      </c>
      <c r="C290" s="205"/>
      <c r="D290" s="199">
        <v>11408</v>
      </c>
      <c r="E290" s="197">
        <f t="shared" si="24"/>
        <v>11826</v>
      </c>
      <c r="F290" s="198">
        <f t="shared" si="23"/>
        <v>3.6640953716690072E-2</v>
      </c>
      <c r="G290" s="196"/>
    </row>
    <row r="291" spans="2:7" s="191" customFormat="1" ht="18" customHeight="1" x14ac:dyDescent="0.25">
      <c r="B291" s="204" t="s">
        <v>15</v>
      </c>
      <c r="C291" s="205"/>
      <c r="D291" s="199">
        <v>12127</v>
      </c>
      <c r="E291" s="197">
        <f t="shared" si="24"/>
        <v>12123</v>
      </c>
      <c r="F291" s="198">
        <f t="shared" si="23"/>
        <v>-3.2984250020617889E-4</v>
      </c>
      <c r="G291" s="196"/>
    </row>
    <row r="292" spans="2:7" s="191" customFormat="1" ht="18" customHeight="1" x14ac:dyDescent="0.25">
      <c r="B292" s="204" t="s">
        <v>16</v>
      </c>
      <c r="C292" s="205"/>
      <c r="D292" s="199">
        <v>11367</v>
      </c>
      <c r="E292" s="197">
        <f t="shared" si="24"/>
        <v>13669</v>
      </c>
      <c r="F292" s="200">
        <f t="shared" si="23"/>
        <v>0.2025160552476466</v>
      </c>
      <c r="G292" s="196"/>
    </row>
    <row r="293" spans="2:7" s="191" customFormat="1" ht="18" customHeight="1" thickBot="1" x14ac:dyDescent="0.3">
      <c r="B293" s="204" t="s">
        <v>17</v>
      </c>
      <c r="C293" s="205"/>
      <c r="D293" s="199">
        <v>11969</v>
      </c>
      <c r="E293" s="197">
        <f t="shared" si="24"/>
        <v>14301</v>
      </c>
      <c r="F293" s="200">
        <f t="shared" si="23"/>
        <v>0.19483666137521927</v>
      </c>
      <c r="G293" s="196"/>
    </row>
    <row r="294" spans="2:7" s="191" customFormat="1" ht="18" hidden="1" customHeight="1" x14ac:dyDescent="0.25">
      <c r="B294" s="204" t="s">
        <v>18</v>
      </c>
      <c r="C294" s="205"/>
      <c r="D294" s="199">
        <v>11776</v>
      </c>
      <c r="E294" s="197">
        <f t="shared" si="24"/>
        <v>0</v>
      </c>
      <c r="F294" s="200">
        <f t="shared" si="23"/>
        <v>-1</v>
      </c>
      <c r="G294" s="196"/>
    </row>
    <row r="295" spans="2:7" s="191" customFormat="1" ht="18" hidden="1" customHeight="1" thickBot="1" x14ac:dyDescent="0.3">
      <c r="B295" s="206" t="s">
        <v>19</v>
      </c>
      <c r="C295" s="207"/>
      <c r="D295" s="199">
        <v>10355</v>
      </c>
      <c r="E295" s="197">
        <f t="shared" si="24"/>
        <v>0</v>
      </c>
      <c r="F295" s="200">
        <f t="shared" si="23"/>
        <v>-1</v>
      </c>
      <c r="G295" s="196"/>
    </row>
    <row r="296" spans="2:7" s="191" customFormat="1" ht="18" customHeight="1" x14ac:dyDescent="0.25">
      <c r="B296" s="203" t="s">
        <v>20</v>
      </c>
      <c r="C296" s="203"/>
      <c r="D296" s="201">
        <f>+SUM(D284:D293)</f>
        <v>121513</v>
      </c>
      <c r="E296" s="201">
        <f>+SUM(E284:E293)</f>
        <v>124269</v>
      </c>
      <c r="F296" s="202">
        <f>+E296/D296-1</f>
        <v>2.2680700830363776E-2</v>
      </c>
      <c r="G296" s="196"/>
    </row>
    <row r="297" spans="2:7" x14ac:dyDescent="0.25">
      <c r="B297" s="187" t="s">
        <v>126</v>
      </c>
    </row>
  </sheetData>
  <mergeCells count="62">
    <mergeCell ref="B92:F92"/>
    <mergeCell ref="B3:P3"/>
    <mergeCell ref="B4:P4"/>
    <mergeCell ref="B7:F7"/>
    <mergeCell ref="B8:B9"/>
    <mergeCell ref="C8:C9"/>
    <mergeCell ref="D8:F8"/>
    <mergeCell ref="G8:G9"/>
    <mergeCell ref="B35:G35"/>
    <mergeCell ref="B57:B58"/>
    <mergeCell ref="C57:C58"/>
    <mergeCell ref="K57:K58"/>
    <mergeCell ref="B86:C86"/>
    <mergeCell ref="B113:B114"/>
    <mergeCell ref="C113:C114"/>
    <mergeCell ref="K113:K114"/>
    <mergeCell ref="B194:B195"/>
    <mergeCell ref="C194:C195"/>
    <mergeCell ref="K194:K195"/>
    <mergeCell ref="B252:C252"/>
    <mergeCell ref="J237:K237"/>
    <mergeCell ref="J238:K238"/>
    <mergeCell ref="J239:K239"/>
    <mergeCell ref="J240:K240"/>
    <mergeCell ref="J241:K241"/>
    <mergeCell ref="J242:K242"/>
    <mergeCell ref="J243:K243"/>
    <mergeCell ref="B248:C248"/>
    <mergeCell ref="B249:C249"/>
    <mergeCell ref="B250:C250"/>
    <mergeCell ref="B251:C251"/>
    <mergeCell ref="B264:C264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89:C289"/>
    <mergeCell ref="B265:C265"/>
    <mergeCell ref="B266:C266"/>
    <mergeCell ref="B267:C267"/>
    <mergeCell ref="B274:C274"/>
    <mergeCell ref="B275:C275"/>
    <mergeCell ref="B283:C283"/>
    <mergeCell ref="B284:C284"/>
    <mergeCell ref="B285:C285"/>
    <mergeCell ref="B286:C286"/>
    <mergeCell ref="B287:C287"/>
    <mergeCell ref="B288:C288"/>
    <mergeCell ref="B296:C296"/>
    <mergeCell ref="B290:C290"/>
    <mergeCell ref="B291:C291"/>
    <mergeCell ref="B292:C292"/>
    <mergeCell ref="B293:C293"/>
    <mergeCell ref="B294:C294"/>
    <mergeCell ref="B295:C29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9" orientation="portrait" r:id="rId1"/>
  <rowBreaks count="3" manualBreakCount="3">
    <brk id="87" min="1" max="16" man="1"/>
    <brk id="188" min="1" max="16" man="1"/>
    <brk id="277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Jesus Oliver Hernandez Torres</dc:creator>
  <cp:lastModifiedBy>Christian Jesus Oliver Hernandez Torres</cp:lastModifiedBy>
  <dcterms:created xsi:type="dcterms:W3CDTF">2024-11-20T22:13:25Z</dcterms:created>
  <dcterms:modified xsi:type="dcterms:W3CDTF">2024-11-20T22:19:15Z</dcterms:modified>
</cp:coreProperties>
</file>