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cierre de bases noviembre\"/>
    </mc:Choice>
  </mc:AlternateContent>
  <xr:revisionPtr revIDLastSave="0" documentId="8_{1DB30657-028F-46C9-B32E-C5BB5A6242AF}" xr6:coauthVersionLast="47" xr6:coauthVersionMax="47" xr10:uidLastSave="{00000000-0000-0000-0000-000000000000}"/>
  <bookViews>
    <workbookView xWindow="780" yWindow="780" windowWidth="19245" windowHeight="12990" xr2:uid="{56F9758A-6B0D-4202-B2C0-5D9564A88DAC}"/>
  </bookViews>
  <sheets>
    <sheet name="AP" sheetId="1" r:id="rId1"/>
  </sheets>
  <definedNames>
    <definedName name="_xlnm._FilterDatabase" localSheetId="0" hidden="1">AP!$M$113:$N$139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7" i="1"/>
  <c r="K38" i="1"/>
  <c r="K48" i="1" s="1"/>
  <c r="K39" i="1"/>
  <c r="K40" i="1"/>
  <c r="K41" i="1"/>
  <c r="K42" i="1"/>
  <c r="K43" i="1"/>
  <c r="K44" i="1"/>
  <c r="K45" i="1"/>
  <c r="K46" i="1"/>
  <c r="K47" i="1"/>
  <c r="M48" i="1"/>
  <c r="N48" i="1"/>
  <c r="O48" i="1"/>
  <c r="P48" i="1"/>
  <c r="Q48" i="1"/>
  <c r="N57" i="1"/>
  <c r="O57" i="1"/>
  <c r="H58" i="1"/>
  <c r="H59" i="1"/>
  <c r="H60" i="1"/>
  <c r="H61" i="1"/>
  <c r="H62" i="1"/>
  <c r="H63" i="1"/>
  <c r="R63" i="1"/>
  <c r="H64" i="1"/>
  <c r="R64" i="1"/>
  <c r="H65" i="1"/>
  <c r="H66" i="1"/>
  <c r="R66" i="1"/>
  <c r="H67" i="1"/>
  <c r="R67" i="1"/>
  <c r="H68" i="1"/>
  <c r="R68" i="1"/>
  <c r="H69" i="1"/>
  <c r="H70" i="1"/>
  <c r="R70" i="1"/>
  <c r="H71" i="1"/>
  <c r="R71" i="1"/>
  <c r="H72" i="1"/>
  <c r="R72" i="1"/>
  <c r="R73" i="1"/>
  <c r="R74" i="1"/>
  <c r="R75" i="1"/>
  <c r="R76" i="1"/>
  <c r="R77" i="1"/>
  <c r="R78" i="1"/>
  <c r="L79" i="1"/>
  <c r="M65" i="1" s="1"/>
  <c r="Q79" i="1"/>
  <c r="R65" i="1" s="1"/>
  <c r="C84" i="1"/>
  <c r="C85" i="1"/>
  <c r="C86" i="1"/>
  <c r="C87" i="1"/>
  <c r="O87" i="1"/>
  <c r="C88" i="1"/>
  <c r="O88" i="1"/>
  <c r="C89" i="1"/>
  <c r="O89" i="1"/>
  <c r="C90" i="1"/>
  <c r="O90" i="1"/>
  <c r="C91" i="1"/>
  <c r="O91" i="1"/>
  <c r="C92" i="1"/>
  <c r="O92" i="1"/>
  <c r="C93" i="1"/>
  <c r="O93" i="1"/>
  <c r="C94" i="1"/>
  <c r="O94" i="1"/>
  <c r="C95" i="1"/>
  <c r="O95" i="1"/>
  <c r="C96" i="1"/>
  <c r="O96" i="1"/>
  <c r="C97" i="1"/>
  <c r="O97" i="1"/>
  <c r="C98" i="1"/>
  <c r="M98" i="1"/>
  <c r="N98" i="1"/>
  <c r="O98" i="1"/>
  <c r="C99" i="1"/>
  <c r="C100" i="1"/>
  <c r="C101" i="1"/>
  <c r="C102" i="1"/>
  <c r="C103" i="1"/>
  <c r="C104" i="1"/>
  <c r="C105" i="1"/>
  <c r="C106" i="1"/>
  <c r="C107" i="1"/>
  <c r="C108" i="1"/>
  <c r="C109" i="1"/>
  <c r="E110" i="1"/>
  <c r="F110" i="1"/>
  <c r="G110" i="1"/>
  <c r="H110" i="1"/>
  <c r="I110" i="1"/>
  <c r="D115" i="1"/>
  <c r="D116" i="1"/>
  <c r="D117" i="1"/>
  <c r="D118" i="1"/>
  <c r="D141" i="1" s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E141" i="1"/>
  <c r="F141" i="1"/>
  <c r="G141" i="1"/>
  <c r="H141" i="1"/>
  <c r="I141" i="1"/>
  <c r="C154" i="1"/>
  <c r="O154" i="1"/>
  <c r="C155" i="1"/>
  <c r="O155" i="1"/>
  <c r="C156" i="1"/>
  <c r="C165" i="1" s="1"/>
  <c r="E166" i="1" s="1"/>
  <c r="O156" i="1"/>
  <c r="P156" i="1" s="1"/>
  <c r="C157" i="1"/>
  <c r="O157" i="1"/>
  <c r="P157" i="1" s="1"/>
  <c r="C158" i="1"/>
  <c r="O158" i="1"/>
  <c r="C159" i="1"/>
  <c r="O159" i="1"/>
  <c r="C160" i="1"/>
  <c r="O160" i="1"/>
  <c r="P160" i="1" s="1"/>
  <c r="C161" i="1"/>
  <c r="O161" i="1"/>
  <c r="P154" i="1" s="1"/>
  <c r="Q161" i="1"/>
  <c r="R161" i="1"/>
  <c r="C162" i="1"/>
  <c r="C163" i="1"/>
  <c r="C164" i="1"/>
  <c r="D165" i="1"/>
  <c r="D166" i="1" s="1"/>
  <c r="E165" i="1"/>
  <c r="F173" i="1"/>
  <c r="F174" i="1"/>
  <c r="O174" i="1"/>
  <c r="P174" i="1" s="1"/>
  <c r="F175" i="1"/>
  <c r="F176" i="1"/>
  <c r="O176" i="1"/>
  <c r="F177" i="1"/>
  <c r="F178" i="1"/>
  <c r="O178" i="1"/>
  <c r="P178" i="1" s="1"/>
  <c r="F179" i="1"/>
  <c r="F180" i="1"/>
  <c r="O180" i="1"/>
  <c r="F181" i="1"/>
  <c r="F182" i="1"/>
  <c r="O182" i="1"/>
  <c r="P182" i="1" s="1"/>
  <c r="F183" i="1"/>
  <c r="F184" i="1"/>
  <c r="O184" i="1"/>
  <c r="F185" i="1"/>
  <c r="F186" i="1"/>
  <c r="O186" i="1"/>
  <c r="P186" i="1" s="1"/>
  <c r="F187" i="1"/>
  <c r="F188" i="1"/>
  <c r="O188" i="1"/>
  <c r="F189" i="1"/>
  <c r="F190" i="1"/>
  <c r="O190" i="1"/>
  <c r="P190" i="1" s="1"/>
  <c r="F191" i="1"/>
  <c r="F192" i="1"/>
  <c r="O192" i="1"/>
  <c r="F193" i="1"/>
  <c r="F194" i="1"/>
  <c r="O194" i="1"/>
  <c r="P194" i="1" s="1"/>
  <c r="F195" i="1"/>
  <c r="F196" i="1"/>
  <c r="O196" i="1"/>
  <c r="F197" i="1"/>
  <c r="F198" i="1"/>
  <c r="O198" i="1"/>
  <c r="P198" i="1" s="1"/>
  <c r="F199" i="1"/>
  <c r="F200" i="1"/>
  <c r="O200" i="1"/>
  <c r="F201" i="1"/>
  <c r="F202" i="1"/>
  <c r="O202" i="1"/>
  <c r="P176" i="1" s="1"/>
  <c r="Q202" i="1"/>
  <c r="R202" i="1"/>
  <c r="F203" i="1"/>
  <c r="F204" i="1"/>
  <c r="F205" i="1"/>
  <c r="H206" i="1"/>
  <c r="I206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G239" i="1" s="1"/>
  <c r="E238" i="1"/>
  <c r="E239" i="1" s="1"/>
  <c r="F238" i="1"/>
  <c r="G238" i="1"/>
  <c r="H238" i="1"/>
  <c r="H239" i="1" s="1"/>
  <c r="I238" i="1"/>
  <c r="I239" i="1" s="1"/>
  <c r="G246" i="1"/>
  <c r="O246" i="1"/>
  <c r="G247" i="1"/>
  <c r="O247" i="1"/>
  <c r="G248" i="1"/>
  <c r="O248" i="1"/>
  <c r="O250" i="1" s="1"/>
  <c r="G249" i="1"/>
  <c r="O249" i="1"/>
  <c r="G250" i="1"/>
  <c r="P250" i="1"/>
  <c r="Q250" i="1"/>
  <c r="R250" i="1"/>
  <c r="G251" i="1"/>
  <c r="G252" i="1"/>
  <c r="G254" i="1"/>
  <c r="G255" i="1"/>
  <c r="G256" i="1"/>
  <c r="G258" i="1"/>
  <c r="G259" i="1"/>
  <c r="G260" i="1"/>
  <c r="N261" i="1"/>
  <c r="G262" i="1"/>
  <c r="N262" i="1"/>
  <c r="N263" i="1"/>
  <c r="O263" i="1"/>
  <c r="P263" i="1"/>
  <c r="Q263" i="1"/>
  <c r="G264" i="1"/>
  <c r="G265" i="1"/>
  <c r="G266" i="1"/>
  <c r="G268" i="1"/>
  <c r="G269" i="1"/>
  <c r="G270" i="1"/>
  <c r="G272" i="1"/>
  <c r="G273" i="1"/>
  <c r="G274" i="1"/>
  <c r="G276" i="1"/>
  <c r="G277" i="1"/>
  <c r="G278" i="1"/>
  <c r="G280" i="1"/>
  <c r="G281" i="1"/>
  <c r="G282" i="1"/>
  <c r="P282" i="1"/>
  <c r="G283" i="1"/>
  <c r="P283" i="1"/>
  <c r="G284" i="1"/>
  <c r="P284" i="1"/>
  <c r="G285" i="1"/>
  <c r="P285" i="1"/>
  <c r="G286" i="1"/>
  <c r="P286" i="1"/>
  <c r="G287" i="1"/>
  <c r="P287" i="1"/>
  <c r="G288" i="1"/>
  <c r="P288" i="1"/>
  <c r="G289" i="1"/>
  <c r="P289" i="1"/>
  <c r="G290" i="1"/>
  <c r="P290" i="1"/>
  <c r="G291" i="1"/>
  <c r="P291" i="1"/>
  <c r="G292" i="1"/>
  <c r="P292" i="1"/>
  <c r="G293" i="1"/>
  <c r="N293" i="1"/>
  <c r="O293" i="1"/>
  <c r="P293" i="1" s="1"/>
  <c r="G294" i="1"/>
  <c r="G295" i="1"/>
  <c r="G296" i="1"/>
  <c r="G298" i="1"/>
  <c r="G299" i="1"/>
  <c r="G300" i="1"/>
  <c r="F301" i="1"/>
  <c r="G253" i="1" s="1"/>
  <c r="H301" i="1"/>
  <c r="I301" i="1"/>
  <c r="D308" i="1"/>
  <c r="D319" i="1" s="1"/>
  <c r="G308" i="1"/>
  <c r="J308" i="1"/>
  <c r="M308" i="1"/>
  <c r="P308" i="1"/>
  <c r="P319" i="1" s="1"/>
  <c r="D309" i="1"/>
  <c r="G309" i="1"/>
  <c r="J309" i="1"/>
  <c r="M309" i="1"/>
  <c r="M319" i="1" s="1"/>
  <c r="P309" i="1"/>
  <c r="D310" i="1"/>
  <c r="C310" i="1" s="1"/>
  <c r="G310" i="1"/>
  <c r="J310" i="1"/>
  <c r="M310" i="1"/>
  <c r="P310" i="1"/>
  <c r="D311" i="1"/>
  <c r="G311" i="1"/>
  <c r="J311" i="1"/>
  <c r="M311" i="1"/>
  <c r="C311" i="1" s="1"/>
  <c r="P311" i="1"/>
  <c r="D312" i="1"/>
  <c r="C312" i="1" s="1"/>
  <c r="G312" i="1"/>
  <c r="J312" i="1"/>
  <c r="M312" i="1"/>
  <c r="P312" i="1"/>
  <c r="D313" i="1"/>
  <c r="G313" i="1"/>
  <c r="J313" i="1"/>
  <c r="M313" i="1"/>
  <c r="C313" i="1" s="1"/>
  <c r="P313" i="1"/>
  <c r="D314" i="1"/>
  <c r="C314" i="1" s="1"/>
  <c r="G314" i="1"/>
  <c r="J314" i="1"/>
  <c r="M314" i="1"/>
  <c r="P314" i="1"/>
  <c r="D315" i="1"/>
  <c r="G315" i="1"/>
  <c r="J315" i="1"/>
  <c r="M315" i="1"/>
  <c r="C315" i="1" s="1"/>
  <c r="P315" i="1"/>
  <c r="D316" i="1"/>
  <c r="C316" i="1" s="1"/>
  <c r="G316" i="1"/>
  <c r="J316" i="1"/>
  <c r="M316" i="1"/>
  <c r="P316" i="1"/>
  <c r="C317" i="1"/>
  <c r="D317" i="1"/>
  <c r="G317" i="1"/>
  <c r="J317" i="1"/>
  <c r="M317" i="1"/>
  <c r="P317" i="1"/>
  <c r="D318" i="1"/>
  <c r="C318" i="1" s="1"/>
  <c r="G318" i="1"/>
  <c r="J318" i="1"/>
  <c r="M318" i="1"/>
  <c r="P318" i="1"/>
  <c r="E319" i="1"/>
  <c r="F319" i="1"/>
  <c r="G319" i="1"/>
  <c r="H319" i="1"/>
  <c r="I319" i="1"/>
  <c r="J319" i="1"/>
  <c r="K319" i="1"/>
  <c r="L319" i="1"/>
  <c r="N319" i="1"/>
  <c r="O319" i="1"/>
  <c r="Q319" i="1"/>
  <c r="R319" i="1"/>
  <c r="D326" i="1"/>
  <c r="G326" i="1"/>
  <c r="J326" i="1"/>
  <c r="M326" i="1"/>
  <c r="M352" i="1" s="1"/>
  <c r="P326" i="1"/>
  <c r="D327" i="1"/>
  <c r="D352" i="1" s="1"/>
  <c r="G327" i="1"/>
  <c r="J327" i="1"/>
  <c r="M327" i="1"/>
  <c r="P327" i="1"/>
  <c r="P352" i="1" s="1"/>
  <c r="D328" i="1"/>
  <c r="G328" i="1"/>
  <c r="J328" i="1"/>
  <c r="M328" i="1"/>
  <c r="C328" i="1" s="1"/>
  <c r="P328" i="1"/>
  <c r="D329" i="1"/>
  <c r="C329" i="1" s="1"/>
  <c r="G329" i="1"/>
  <c r="J329" i="1"/>
  <c r="M329" i="1"/>
  <c r="P329" i="1"/>
  <c r="C330" i="1"/>
  <c r="D330" i="1"/>
  <c r="G330" i="1"/>
  <c r="J330" i="1"/>
  <c r="M330" i="1"/>
  <c r="P330" i="1"/>
  <c r="D331" i="1"/>
  <c r="C331" i="1" s="1"/>
  <c r="G331" i="1"/>
  <c r="J331" i="1"/>
  <c r="M331" i="1"/>
  <c r="P331" i="1"/>
  <c r="C332" i="1"/>
  <c r="D332" i="1"/>
  <c r="G332" i="1"/>
  <c r="J332" i="1"/>
  <c r="M332" i="1"/>
  <c r="P332" i="1"/>
  <c r="D333" i="1"/>
  <c r="C333" i="1" s="1"/>
  <c r="G333" i="1"/>
  <c r="J333" i="1"/>
  <c r="M333" i="1"/>
  <c r="P333" i="1"/>
  <c r="D334" i="1"/>
  <c r="G334" i="1"/>
  <c r="J334" i="1"/>
  <c r="M334" i="1"/>
  <c r="C334" i="1" s="1"/>
  <c r="P334" i="1"/>
  <c r="D335" i="1"/>
  <c r="C335" i="1" s="1"/>
  <c r="G335" i="1"/>
  <c r="J335" i="1"/>
  <c r="M335" i="1"/>
  <c r="P335" i="1"/>
  <c r="D336" i="1"/>
  <c r="G336" i="1"/>
  <c r="J336" i="1"/>
  <c r="M336" i="1"/>
  <c r="C336" i="1" s="1"/>
  <c r="P336" i="1"/>
  <c r="D337" i="1"/>
  <c r="C337" i="1" s="1"/>
  <c r="G337" i="1"/>
  <c r="J337" i="1"/>
  <c r="M337" i="1"/>
  <c r="P337" i="1"/>
  <c r="D338" i="1"/>
  <c r="G338" i="1"/>
  <c r="J338" i="1"/>
  <c r="M338" i="1"/>
  <c r="C338" i="1" s="1"/>
  <c r="P338" i="1"/>
  <c r="D339" i="1"/>
  <c r="C339" i="1" s="1"/>
  <c r="G339" i="1"/>
  <c r="J339" i="1"/>
  <c r="M339" i="1"/>
  <c r="P339" i="1"/>
  <c r="D340" i="1"/>
  <c r="G340" i="1"/>
  <c r="J340" i="1"/>
  <c r="M340" i="1"/>
  <c r="C340" i="1" s="1"/>
  <c r="P340" i="1"/>
  <c r="D341" i="1"/>
  <c r="C341" i="1" s="1"/>
  <c r="G341" i="1"/>
  <c r="J341" i="1"/>
  <c r="M341" i="1"/>
  <c r="P341" i="1"/>
  <c r="D342" i="1"/>
  <c r="G342" i="1"/>
  <c r="J342" i="1"/>
  <c r="M342" i="1"/>
  <c r="C342" i="1" s="1"/>
  <c r="P342" i="1"/>
  <c r="D343" i="1"/>
  <c r="C343" i="1" s="1"/>
  <c r="G343" i="1"/>
  <c r="J343" i="1"/>
  <c r="M343" i="1"/>
  <c r="P343" i="1"/>
  <c r="D344" i="1"/>
  <c r="G344" i="1"/>
  <c r="J344" i="1"/>
  <c r="M344" i="1"/>
  <c r="C344" i="1" s="1"/>
  <c r="P344" i="1"/>
  <c r="D345" i="1"/>
  <c r="C345" i="1" s="1"/>
  <c r="G345" i="1"/>
  <c r="J345" i="1"/>
  <c r="M345" i="1"/>
  <c r="P345" i="1"/>
  <c r="D346" i="1"/>
  <c r="G346" i="1"/>
  <c r="J346" i="1"/>
  <c r="M346" i="1"/>
  <c r="C346" i="1" s="1"/>
  <c r="P346" i="1"/>
  <c r="D347" i="1"/>
  <c r="C347" i="1" s="1"/>
  <c r="G347" i="1"/>
  <c r="J347" i="1"/>
  <c r="M347" i="1"/>
  <c r="P347" i="1"/>
  <c r="D348" i="1"/>
  <c r="G348" i="1"/>
  <c r="J348" i="1"/>
  <c r="M348" i="1"/>
  <c r="C348" i="1" s="1"/>
  <c r="P348" i="1"/>
  <c r="D349" i="1"/>
  <c r="C349" i="1" s="1"/>
  <c r="G349" i="1"/>
  <c r="J349" i="1"/>
  <c r="M349" i="1"/>
  <c r="P349" i="1"/>
  <c r="D350" i="1"/>
  <c r="G350" i="1"/>
  <c r="J350" i="1"/>
  <c r="M350" i="1"/>
  <c r="C350" i="1" s="1"/>
  <c r="P350" i="1"/>
  <c r="D351" i="1"/>
  <c r="C351" i="1" s="1"/>
  <c r="G351" i="1"/>
  <c r="J351" i="1"/>
  <c r="M351" i="1"/>
  <c r="P351" i="1"/>
  <c r="E352" i="1"/>
  <c r="F352" i="1"/>
  <c r="G352" i="1"/>
  <c r="H352" i="1"/>
  <c r="I352" i="1"/>
  <c r="J352" i="1"/>
  <c r="K352" i="1"/>
  <c r="L352" i="1"/>
  <c r="N352" i="1"/>
  <c r="O352" i="1"/>
  <c r="Q352" i="1"/>
  <c r="R352" i="1"/>
  <c r="F142" i="1" l="1"/>
  <c r="I142" i="1"/>
  <c r="E142" i="1"/>
  <c r="R79" i="1"/>
  <c r="H142" i="1"/>
  <c r="G142" i="1"/>
  <c r="M77" i="1"/>
  <c r="M66" i="1"/>
  <c r="F239" i="1"/>
  <c r="P200" i="1"/>
  <c r="P196" i="1"/>
  <c r="P192" i="1"/>
  <c r="P188" i="1"/>
  <c r="P184" i="1"/>
  <c r="P180" i="1"/>
  <c r="P202" i="1" s="1"/>
  <c r="P159" i="1"/>
  <c r="P155" i="1"/>
  <c r="M71" i="1"/>
  <c r="M67" i="1"/>
  <c r="M63" i="1"/>
  <c r="C326" i="1"/>
  <c r="C309" i="1"/>
  <c r="P158" i="1"/>
  <c r="P161" i="1" s="1"/>
  <c r="M75" i="1"/>
  <c r="M70" i="1"/>
  <c r="C327" i="1"/>
  <c r="C308" i="1"/>
  <c r="C319" i="1" s="1"/>
  <c r="G297" i="1"/>
  <c r="G279" i="1"/>
  <c r="G275" i="1"/>
  <c r="G271" i="1"/>
  <c r="G267" i="1"/>
  <c r="G263" i="1"/>
  <c r="G261" i="1"/>
  <c r="G257" i="1"/>
  <c r="G301" i="1" s="1"/>
  <c r="F206" i="1"/>
  <c r="M78" i="1"/>
  <c r="M76" i="1"/>
  <c r="M74" i="1"/>
  <c r="M72" i="1"/>
  <c r="R69" i="1"/>
  <c r="M68" i="1"/>
  <c r="M64" i="1"/>
  <c r="M73" i="1"/>
  <c r="M69" i="1"/>
  <c r="G174" i="1" l="1"/>
  <c r="G175" i="1"/>
  <c r="G178" i="1"/>
  <c r="G179" i="1"/>
  <c r="G182" i="1"/>
  <c r="G183" i="1"/>
  <c r="G186" i="1"/>
  <c r="G187" i="1"/>
  <c r="G190" i="1"/>
  <c r="G191" i="1"/>
  <c r="G194" i="1"/>
  <c r="G195" i="1"/>
  <c r="G198" i="1"/>
  <c r="G199" i="1"/>
  <c r="G202" i="1"/>
  <c r="G204" i="1"/>
  <c r="G197" i="1"/>
  <c r="G188" i="1"/>
  <c r="G184" i="1"/>
  <c r="G177" i="1"/>
  <c r="G173" i="1"/>
  <c r="G189" i="1"/>
  <c r="G180" i="1"/>
  <c r="G196" i="1"/>
  <c r="M79" i="1"/>
  <c r="G181" i="1"/>
  <c r="G205" i="1"/>
  <c r="G200" i="1"/>
  <c r="G193" i="1"/>
  <c r="G203" i="1"/>
  <c r="C352" i="1"/>
  <c r="G176" i="1"/>
  <c r="G192" i="1"/>
  <c r="G185" i="1"/>
  <c r="G201" i="1"/>
  <c r="G206" i="1" l="1"/>
</calcChain>
</file>

<file path=xl/sharedStrings.xml><?xml version="1.0" encoding="utf-8"?>
<sst xmlns="http://schemas.openxmlformats.org/spreadsheetml/2006/main" count="542" uniqueCount="223">
  <si>
    <t>Fuente: Registro de acciones preventivas / SGIC / UPPM / AURORA</t>
  </si>
  <si>
    <t>Total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</si>
  <si>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</si>
  <si>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</si>
  <si>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</si>
  <si>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</si>
  <si>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</si>
  <si>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</si>
  <si>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</si>
  <si>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</si>
  <si>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</si>
  <si>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</si>
  <si>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 Provincia</t>
  </si>
  <si>
    <t>Lima Metropolitana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</si>
  <si>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</si>
  <si>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</si>
  <si>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</si>
  <si>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</si>
  <si>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</si>
  <si>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</si>
  <si>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</si>
  <si>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</si>
  <si>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</si>
  <si>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</si>
  <si>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</si>
  <si>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</si>
  <si>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</si>
  <si>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</si>
  <si>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Hombre</t>
  </si>
  <si>
    <t>Mujer</t>
  </si>
  <si>
    <t>Sexo</t>
  </si>
  <si>
    <t>Subtotal</t>
  </si>
  <si>
    <t>PPoR</t>
  </si>
  <si>
    <t>Acciones transversales</t>
  </si>
  <si>
    <t>Estrategia comunicacional</t>
  </si>
  <si>
    <t>Estrategia educativa</t>
  </si>
  <si>
    <t>Estrategia comunitaria</t>
  </si>
  <si>
    <t>Región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</si>
  <si>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</si>
  <si>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</si>
  <si>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</si>
  <si>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</si>
  <si>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</si>
  <si>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</si>
  <si>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</si>
  <si>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</si>
  <si>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</si>
  <si>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</si>
  <si>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</si>
  <si>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Mes</t>
  </si>
  <si>
    <t xml:space="preserve"> </t>
  </si>
  <si>
    <t>Otro</t>
  </si>
  <si>
    <t>Tratamiento de la noticia</t>
  </si>
  <si>
    <t>Tolerancia social</t>
  </si>
  <si>
    <t>Calidad de atención frente a la violencia</t>
  </si>
  <si>
    <t>Emprendimiento económico</t>
  </si>
  <si>
    <t>Familia</t>
  </si>
  <si>
    <t>Pautas de crianza</t>
  </si>
  <si>
    <t>Crecimiento y desarrollo personal / Familiar</t>
  </si>
  <si>
    <t>Buen trato</t>
  </si>
  <si>
    <t>Estrategias de prevención de la violencia</t>
  </si>
  <si>
    <t>Organización comunal</t>
  </si>
  <si>
    <t>Descentralización</t>
  </si>
  <si>
    <t>Planes nacionales</t>
  </si>
  <si>
    <t>Seguridad ciudadana</t>
  </si>
  <si>
    <t>Marco normativo internacional y nacional</t>
  </si>
  <si>
    <t>Bullying / Violencia escolar</t>
  </si>
  <si>
    <t>Prevención de drogas asociados a la violencia</t>
  </si>
  <si>
    <t>Abuso sexual infantil</t>
  </si>
  <si>
    <t>Maltrato infantil y adolescente</t>
  </si>
  <si>
    <t>Variación porcentual</t>
  </si>
  <si>
    <t>Violencia Institucional</t>
  </si>
  <si>
    <t>Secuestro / Tortura</t>
  </si>
  <si>
    <t>Acoso político</t>
  </si>
  <si>
    <t>Violencia en conflicto armado</t>
  </si>
  <si>
    <t>Violencia en conflictos sociales</t>
  </si>
  <si>
    <t>Violencia y TIC</t>
  </si>
  <si>
    <t>Violencia contra mujeres con VIH</t>
  </si>
  <si>
    <t>Esterilizaciones forzadas</t>
  </si>
  <si>
    <t>Violencia en los servicios de salud sexual y reproductivo</t>
  </si>
  <si>
    <t>Violencia contra mujeres adultas mayores</t>
  </si>
  <si>
    <t>Violencia contra mujeres afroperuanas</t>
  </si>
  <si>
    <t>Violencia contra mujeres indígenas u originarias</t>
  </si>
  <si>
    <t>Violencia por orientación sexual</t>
  </si>
  <si>
    <t>Violencia contra mujeres con discapacidad</t>
  </si>
  <si>
    <t>Violencia contra mujeres privadas de libertad</t>
  </si>
  <si>
    <t>Violencia contra mujeres migrantes</t>
  </si>
  <si>
    <t>Explotación sexual comercial</t>
  </si>
  <si>
    <t>Prostitución forzada</t>
  </si>
  <si>
    <t>Hostigamiento sexual</t>
  </si>
  <si>
    <t>Rural</t>
  </si>
  <si>
    <t>Acoso sexual en espacios públicos</t>
  </si>
  <si>
    <t>Urbana</t>
  </si>
  <si>
    <t>Trata</t>
  </si>
  <si>
    <t>Violencia sexual</t>
  </si>
  <si>
    <t>%</t>
  </si>
  <si>
    <t>Área donde se realizó la acción preventiva</t>
  </si>
  <si>
    <t>Violencia económica/Patrimonial</t>
  </si>
  <si>
    <t>Violencia psicológica</t>
  </si>
  <si>
    <t>Violencia física</t>
  </si>
  <si>
    <t>Violencia en relaciones de pareja</t>
  </si>
  <si>
    <t>Feminicidio/Tentativa</t>
  </si>
  <si>
    <t>Violencia de género</t>
  </si>
  <si>
    <t>Violencia contra los integrantes del grupo familiar / Violencia familiar</t>
  </si>
  <si>
    <t>Violencia contra la mujer</t>
  </si>
  <si>
    <t>Liderazgo</t>
  </si>
  <si>
    <t>Gestión, planificación y redes</t>
  </si>
  <si>
    <t>A demanda</t>
  </si>
  <si>
    <t>Masculinidad</t>
  </si>
  <si>
    <t>Asistencia técnica</t>
  </si>
  <si>
    <t>Género</t>
  </si>
  <si>
    <t>Breve</t>
  </si>
  <si>
    <t>Derechos sexuales y reproductivos</t>
  </si>
  <si>
    <t>Sostenida</t>
  </si>
  <si>
    <t>Derechos humanos y ciudadanía</t>
  </si>
  <si>
    <t>Tipo de acción preventiva</t>
  </si>
  <si>
    <t>Temática principal de la acción preventiva</t>
  </si>
  <si>
    <t>* Información estadística preliminar a noviembre de 2024.</t>
  </si>
  <si>
    <t>169 144 a 388 209 personas</t>
  </si>
  <si>
    <t>138 288 a 169 143 personas</t>
  </si>
  <si>
    <t>107 432 a 138 287 personas</t>
  </si>
  <si>
    <t>76 575 a 107 431 personas</t>
  </si>
  <si>
    <t>45 719 a 76 574 personas</t>
  </si>
  <si>
    <t>14 862 a 45 718 personas</t>
  </si>
  <si>
    <t>Intervalo</t>
  </si>
  <si>
    <t>Leyenda</t>
  </si>
  <si>
    <t>2024 *</t>
  </si>
  <si>
    <t>Total de personas informadas</t>
  </si>
  <si>
    <t>Región de ubicación del CEM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</si>
  <si>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</si>
  <si>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Población en general</t>
  </si>
  <si>
    <t>Trabajadores/as del hogar</t>
  </si>
  <si>
    <t>Servidores/as públicos/as</t>
  </si>
  <si>
    <t>Autoridades académicas</t>
  </si>
  <si>
    <t>Trabajo con hombres</t>
  </si>
  <si>
    <t>Hombres y mujeres integrantes de hogares</t>
  </si>
  <si>
    <t>Agentes comunitarios</t>
  </si>
  <si>
    <t>Fortalecimiento de habilidades de decisión</t>
  </si>
  <si>
    <t>Integrantes de Instancia/Mesa/Comité/Red</t>
  </si>
  <si>
    <t>Representantes de ONG</t>
  </si>
  <si>
    <t>Fortalecimiento organizacional comunitario</t>
  </si>
  <si>
    <t>Integrantes de redes comunales</t>
  </si>
  <si>
    <t>Integrantes de organizaciones sociales</t>
  </si>
  <si>
    <t>Empoderamiento económico</t>
  </si>
  <si>
    <t>Periodistas</t>
  </si>
  <si>
    <t>Contrayentes de nupcias</t>
  </si>
  <si>
    <t>Acciones en tambos</t>
  </si>
  <si>
    <t>Trabajadores/as de empresas</t>
  </si>
  <si>
    <t>Gerentes/as de empresas</t>
  </si>
  <si>
    <t>Acciones de movilización masiva, artísticas, culturales y edu-entretenimiento</t>
  </si>
  <si>
    <t>Empresarios/as</t>
  </si>
  <si>
    <t>Representantes de la sociedad civil</t>
  </si>
  <si>
    <t>Desarrollo de capacidades</t>
  </si>
  <si>
    <t>Funcionarios/as públicos</t>
  </si>
  <si>
    <t>Serenazgo</t>
  </si>
  <si>
    <t>Incidencia con autoridades, espacios de concertación y empresas</t>
  </si>
  <si>
    <t>Integrantes de colectivos juveniles de Edu. Sup.</t>
  </si>
  <si>
    <t>Promotores/as educadores</t>
  </si>
  <si>
    <t>Acciones de sensibilización campaña 25 de noviembre</t>
  </si>
  <si>
    <t>Facilitadoras/es en acción</t>
  </si>
  <si>
    <t>Líderes/lideresas comunales</t>
  </si>
  <si>
    <t>Prevención en la comunidad educativa</t>
  </si>
  <si>
    <t>Padres/Madres de familia y/o cuidadores/as</t>
  </si>
  <si>
    <t>Estudiantes de educación superior</t>
  </si>
  <si>
    <t>Empoderamiento socioeconómico de las mujeres víctimas o en situación de riesgo</t>
  </si>
  <si>
    <t>Escolares</t>
  </si>
  <si>
    <t>Docentes</t>
  </si>
  <si>
    <t>Desarrollo de habilidades para fortalecer autoestima y capacidad de decisión frente a situaciones de violencia</t>
  </si>
  <si>
    <t>Autoridades comunales y políticas</t>
  </si>
  <si>
    <t>Autoridades/funcionariado local</t>
  </si>
  <si>
    <t>Orientación a varones para la construcción de una nueva forma de masculinidad que no permita la transmisión del ciclo de violencia</t>
  </si>
  <si>
    <t>Autoridades/funcionariado regional</t>
  </si>
  <si>
    <t>Operadores/as de salud</t>
  </si>
  <si>
    <t>Capacitación y sensibilización a la comunidad</t>
  </si>
  <si>
    <t>Operadores/as policiales</t>
  </si>
  <si>
    <t>Operadores/as de justicia</t>
  </si>
  <si>
    <t>Intervención</t>
  </si>
  <si>
    <t>Tipo de beneficiario/a</t>
  </si>
  <si>
    <t>60 a más años</t>
  </si>
  <si>
    <t>30 a 59 años</t>
  </si>
  <si>
    <t>18 a 29 años</t>
  </si>
  <si>
    <t>15 a 17 años</t>
  </si>
  <si>
    <t>12 a 14 años</t>
  </si>
  <si>
    <t>6 a 11 años</t>
  </si>
  <si>
    <t>&lt; 6 años</t>
  </si>
  <si>
    <t>Grupo
de edad</t>
  </si>
  <si>
    <t>SECCION II: CARACTERISTICAS DE LA POBLACIÓN INFORMADA EN LAS ACCIONES PREVENTIVAS</t>
  </si>
  <si>
    <t>Total de acciones preventivas</t>
  </si>
  <si>
    <t>d</t>
  </si>
  <si>
    <t>Gobiernos locales (Distritales)</t>
  </si>
  <si>
    <t>Otras instituciones</t>
  </si>
  <si>
    <t>ONG</t>
  </si>
  <si>
    <t>Medios de comunicación</t>
  </si>
  <si>
    <t>Empresas</t>
  </si>
  <si>
    <t>Agencias de cooperación internacional</t>
  </si>
  <si>
    <t>Comunidades</t>
  </si>
  <si>
    <t>Comité/Mesa/Red</t>
  </si>
  <si>
    <t>Organizaciones sociales</t>
  </si>
  <si>
    <t>Iglesias</t>
  </si>
  <si>
    <t>Instituciones privadas</t>
  </si>
  <si>
    <t>Instituciones públicas</t>
  </si>
  <si>
    <t>Universidades/Institutos</t>
  </si>
  <si>
    <t>Instituciones educativas</t>
  </si>
  <si>
    <t>Gobiernos locales (Prov./Dist.)</t>
  </si>
  <si>
    <t>Comunicación para el cambio de comportamiento</t>
  </si>
  <si>
    <t>Gobiernos regionales</t>
  </si>
  <si>
    <t>Institución que invitó al Programa Nacional Aurora</t>
  </si>
  <si>
    <t>Institución que coorganizó con el Programa Nacional Aurora</t>
  </si>
  <si>
    <t>Invitado</t>
  </si>
  <si>
    <t>Coorganizador</t>
  </si>
  <si>
    <t>Organizador</t>
  </si>
  <si>
    <t>% Acción</t>
  </si>
  <si>
    <t>Participación del Programa Nacional Aurora</t>
  </si>
  <si>
    <t>10 120 a 19 953 acciones</t>
  </si>
  <si>
    <t>8 239 a 10 119 acciones</t>
  </si>
  <si>
    <t>6 358 a 8 238 acciones</t>
  </si>
  <si>
    <t>4 477 a 6 357 acciones</t>
  </si>
  <si>
    <t>2 596 a 4 476 acciones</t>
  </si>
  <si>
    <t>714 a 2 595 acciones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</si>
  <si>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</si>
  <si>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Periodo: 2021</t>
  </si>
  <si>
    <t>Periodo: Enero - Noviembre, 2024 (Preliminar)</t>
  </si>
  <si>
    <t>REPORTE ESTADÍSTICO DE ACCIONES PREVENTIVAS REALIZADAS POR LOS CENTROS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</si>
</sst>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10"/>
      <color indexed="8"/>
      <name val="Arial Narrow"/>
      <family val="2"/>
    </font>
    <font>
      <b/>
      <sz val="14"/>
      <color theme="0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Univers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.5"/>
      <color indexed="8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"/>
      <family val="2"/>
    </font>
    <font>
      <b/>
      <sz val="11"/>
      <color rgb="FFFF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sz val="10"/>
      <color theme="0"/>
      <name val="Arial"/>
      <family val="2"/>
    </font>
    <font>
      <b/>
      <sz val="22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D0CECE"/>
        <bgColor indexed="64"/>
      </patternFill>
    </fill>
    <fill>
      <patternFill patternType="solid">
        <fgColor rgb="FF75717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rgb="FFFFF7F7"/>
        <bgColor indexed="9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/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/>
      <bottom style="dotted">
        <color theme="2" tint="-9.9978637043366805E-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 applyBorder="0"/>
    <xf numFmtId="0" fontId="19" fillId="0" borderId="0"/>
    <xf numFmtId="9" fontId="15" fillId="0" borderId="0" applyFont="0" applyFill="0" applyBorder="0" applyAlignment="0" applyProtection="0"/>
  </cellStyleXfs>
  <cellXfs count="1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Continuous" vertical="center" wrapText="1"/>
    </xf>
    <xf numFmtId="3" fontId="12" fillId="4" borderId="0" xfId="0" applyNumberFormat="1" applyFont="1" applyFill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65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12" fillId="4" borderId="8" xfId="1" applyNumberFormat="1" applyFont="1" applyFill="1" applyBorder="1" applyAlignment="1">
      <alignment horizontal="center" vertical="center" wrapText="1"/>
    </xf>
    <xf numFmtId="3" fontId="12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16" fillId="8" borderId="0" xfId="2" applyFont="1" applyFill="1" applyAlignment="1">
      <alignment vertical="top"/>
    </xf>
    <xf numFmtId="3" fontId="18" fillId="0" borderId="13" xfId="3" applyNumberFormat="1" applyFont="1" applyBorder="1" applyAlignment="1">
      <alignment horizontal="left" vertical="center"/>
    </xf>
    <xf numFmtId="3" fontId="18" fillId="0" borderId="14" xfId="3" applyNumberFormat="1" applyFont="1" applyBorder="1" applyAlignment="1">
      <alignment horizontal="left" vertical="center"/>
    </xf>
    <xf numFmtId="0" fontId="18" fillId="9" borderId="15" xfId="4" applyFont="1" applyFill="1" applyBorder="1"/>
    <xf numFmtId="165" fontId="7" fillId="0" borderId="16" xfId="5" applyNumberFormat="1" applyFont="1" applyFill="1" applyBorder="1" applyAlignment="1">
      <alignment horizontal="center" vertical="center"/>
    </xf>
    <xf numFmtId="0" fontId="20" fillId="10" borderId="16" xfId="2" applyFont="1" applyFill="1" applyBorder="1" applyAlignment="1">
      <alignment horizontal="center" vertical="center"/>
    </xf>
    <xf numFmtId="0" fontId="18" fillId="11" borderId="17" xfId="4" applyFont="1" applyFill="1" applyBorder="1"/>
    <xf numFmtId="0" fontId="18" fillId="12" borderId="17" xfId="4" applyFont="1" applyFill="1" applyBorder="1"/>
    <xf numFmtId="3" fontId="12" fillId="0" borderId="18" xfId="2" applyNumberFormat="1" applyFont="1" applyBorder="1" applyAlignment="1">
      <alignment horizontal="center" vertical="center"/>
    </xf>
    <xf numFmtId="3" fontId="7" fillId="0" borderId="19" xfId="2" applyNumberFormat="1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left" vertical="center"/>
    </xf>
    <xf numFmtId="0" fontId="18" fillId="13" borderId="17" xfId="4" applyFont="1" applyFill="1" applyBorder="1"/>
    <xf numFmtId="3" fontId="12" fillId="0" borderId="19" xfId="2" applyNumberFormat="1" applyFont="1" applyBorder="1" applyAlignment="1">
      <alignment horizontal="center" vertical="center"/>
    </xf>
    <xf numFmtId="3" fontId="7" fillId="0" borderId="19" xfId="2" applyNumberFormat="1" applyFont="1" applyBorder="1" applyAlignment="1">
      <alignment horizontal="left" vertical="center"/>
    </xf>
    <xf numFmtId="0" fontId="18" fillId="14" borderId="17" xfId="4" applyFont="1" applyFill="1" applyBorder="1"/>
    <xf numFmtId="0" fontId="18" fillId="15" borderId="17" xfId="4" applyFont="1" applyFill="1" applyBorder="1"/>
    <xf numFmtId="0" fontId="21" fillId="10" borderId="20" xfId="3" applyFont="1" applyFill="1" applyBorder="1" applyAlignment="1">
      <alignment horizontal="center" vertical="center"/>
    </xf>
    <xf numFmtId="0" fontId="21" fillId="10" borderId="14" xfId="3" applyFont="1" applyFill="1" applyBorder="1" applyAlignment="1">
      <alignment horizontal="center" vertical="center"/>
    </xf>
    <xf numFmtId="0" fontId="21" fillId="10" borderId="13" xfId="3" applyFont="1" applyFill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22" fillId="16" borderId="21" xfId="2" applyFont="1" applyFill="1" applyBorder="1" applyAlignment="1">
      <alignment horizontal="center" vertical="center" wrapText="1"/>
    </xf>
    <xf numFmtId="0" fontId="22" fillId="16" borderId="22" xfId="2" applyFont="1" applyFill="1" applyBorder="1" applyAlignment="1">
      <alignment horizontal="center" vertical="center" wrapText="1"/>
    </xf>
    <xf numFmtId="0" fontId="23" fillId="16" borderId="21" xfId="2" applyFont="1" applyFill="1" applyBorder="1" applyAlignment="1">
      <alignment horizontal="center" vertical="top" wrapText="1"/>
    </xf>
    <xf numFmtId="0" fontId="22" fillId="16" borderId="23" xfId="2" applyFont="1" applyFill="1" applyBorder="1" applyAlignment="1">
      <alignment horizontal="center" vertical="center" wrapText="1"/>
    </xf>
    <xf numFmtId="0" fontId="22" fillId="16" borderId="24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165" fontId="7" fillId="4" borderId="2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165" fontId="9" fillId="4" borderId="0" xfId="1" applyNumberFormat="1" applyFont="1" applyFill="1" applyBorder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left"/>
    </xf>
    <xf numFmtId="0" fontId="15" fillId="17" borderId="0" xfId="2" applyFill="1" applyAlignment="1">
      <alignment vertical="center"/>
    </xf>
    <xf numFmtId="165" fontId="20" fillId="0" borderId="16" xfId="5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 wrapText="1"/>
    </xf>
    <xf numFmtId="3" fontId="7" fillId="18" borderId="1" xfId="0" applyNumberFormat="1" applyFont="1" applyFill="1" applyBorder="1" applyAlignment="1">
      <alignment horizontal="center" vertical="center"/>
    </xf>
    <xf numFmtId="165" fontId="7" fillId="18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8" fillId="4" borderId="8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165" fontId="9" fillId="4" borderId="2" xfId="1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3" fontId="30" fillId="0" borderId="19" xfId="2" applyNumberFormat="1" applyFont="1" applyBorder="1" applyAlignment="1">
      <alignment horizontal="center" vertical="center"/>
    </xf>
    <xf numFmtId="3" fontId="31" fillId="0" borderId="19" xfId="2" applyNumberFormat="1" applyFont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9" fillId="4" borderId="2" xfId="1" applyNumberFormat="1" applyFont="1" applyFill="1" applyBorder="1" applyAlignment="1">
      <alignment horizontal="center" vertical="center" wrapText="1"/>
    </xf>
    <xf numFmtId="164" fontId="9" fillId="4" borderId="2" xfId="1" applyNumberFormat="1" applyFont="1" applyFill="1" applyBorder="1" applyAlignment="1">
      <alignment horizontal="center" vertical="center" wrapText="1"/>
    </xf>
    <xf numFmtId="165" fontId="9" fillId="19" borderId="2" xfId="1" applyNumberFormat="1" applyFont="1" applyFill="1" applyBorder="1" applyAlignment="1">
      <alignment horizontal="center" vertical="center" wrapText="1"/>
    </xf>
    <xf numFmtId="3" fontId="8" fillId="19" borderId="2" xfId="0" applyNumberFormat="1" applyFont="1" applyFill="1" applyBorder="1" applyAlignment="1">
      <alignment horizontal="center" vertical="center" wrapText="1"/>
    </xf>
    <xf numFmtId="0" fontId="9" fillId="19" borderId="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37" fillId="4" borderId="0" xfId="0" applyFont="1" applyFill="1" applyAlignment="1">
      <alignment vertical="center" wrapText="1"/>
    </xf>
    <xf numFmtId="0" fontId="38" fillId="20" borderId="0" xfId="2" applyFont="1" applyFill="1" applyAlignment="1">
      <alignment horizontal="centerContinuous" vertical="center"/>
    </xf>
    <xf numFmtId="0" fontId="39" fillId="4" borderId="0" xfId="0" applyFont="1" applyFill="1" applyAlignment="1">
      <alignment vertical="center" wrapText="1"/>
    </xf>
    <xf numFmtId="0" fontId="40" fillId="20" borderId="0" xfId="2" applyFont="1" applyFill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0" fontId="41" fillId="4" borderId="0" xfId="0" applyFont="1" applyFill="1" applyAlignment="1">
      <alignment vertical="center" wrapText="1"/>
    </xf>
    <xf numFmtId="0" fontId="2" fillId="0" borderId="0" xfId="0" applyFont="1"/>
    <xf numFmtId="0" fontId="42" fillId="2" borderId="0" xfId="0" applyFont="1" applyFill="1"/>
    <xf numFmtId="0" fontId="12" fillId="2" borderId="0" xfId="0" applyFont="1" applyFill="1"/>
    <xf numFmtId="0" fontId="43" fillId="2" borderId="0" xfId="0" applyFont="1" applyFill="1"/>
  </cellXfs>
  <cellStyles count="6">
    <cellStyle name="Normal" xfId="0" builtinId="0"/>
    <cellStyle name="Normal 2 2" xfId="3" xr:uid="{02A06CFD-7076-4EA9-9DAC-5BEE511F8C23}"/>
    <cellStyle name="Normal 2 3" xfId="2" xr:uid="{1B9AF3C6-B4A5-4F5C-8E1A-F0A337271653}"/>
    <cellStyle name="Normal 2 4" xfId="4" xr:uid="{45A6BA8C-F465-4CBB-98C8-8FAF16BDCCBF}"/>
    <cellStyle name="Porcentaje" xfId="1" builtinId="5"/>
    <cellStyle name="Porcentaje 2 2" xfId="5" xr:uid="{93A16CBD-7026-44A5-9A93-F493A6B90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ED-49E5-A0CA-3DFE6D0E2EBF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D-49E5-A0CA-3DFE6D0E2E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AP!$J$20:$J$30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AP!$K$20:$K$30</c:f>
              <c:numCache>
                <c:formatCode>#,##0</c:formatCode>
                <c:ptCount val="11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  <c:pt idx="6">
                  <c:v>10038</c:v>
                </c:pt>
                <c:pt idx="7">
                  <c:v>9550</c:v>
                </c:pt>
                <c:pt idx="8">
                  <c:v>10927</c:v>
                </c:pt>
                <c:pt idx="9">
                  <c:v>11073</c:v>
                </c:pt>
                <c:pt idx="10">
                  <c:v>11904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ED-49E5-A0CA-3DFE6D0E2E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5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AP!$D$165:$E$165</c:f>
              <c:strCache>
                <c:ptCount val="2"/>
                <c:pt idx="0">
                  <c:v>1,178,510</c:v>
                </c:pt>
                <c:pt idx="1">
                  <c:v>769,721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8CAC-454E-97E9-BC51ED26D218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8CAC-454E-97E9-BC51ED26D218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AC-454E-97E9-BC51ED26D218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AC-454E-97E9-BC51ED26D21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AP!$D$153:$E$153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AP!$D$165:$E$165</c:f>
              <c:numCache>
                <c:formatCode>#,##0</c:formatCode>
                <c:ptCount val="2"/>
                <c:pt idx="0">
                  <c:v>1178510</c:v>
                </c:pt>
                <c:pt idx="1">
                  <c:v>769721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AC-454E-97E9-BC51ED26D2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AP!$P$260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F-46ED-B599-838904BF7B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AP!$L$261:$L$262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AP!$P$261:$P$262</c:f>
              <c:numCache>
                <c:formatCode>#,##0</c:formatCode>
                <c:ptCount val="2"/>
                <c:pt idx="0">
                  <c:v>1007815</c:v>
                </c:pt>
                <c:pt idx="1">
                  <c:v>170695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F-46ED-B599-838904BF7B6B}"/>
            </c:ext>
          </c:extLst>
        </c:ser>
        <c:ser>
          <c:idx val="1"/>
          <c:order val="1"/>
          <c:tx>
            <c:strRef>
              <c:f>AP!$Q$260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F-46ED-B599-838904BF7B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AP!$L$261:$L$262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AP!$Q$261:$Q$262</c:f>
              <c:numCache>
                <c:formatCode>#,##0</c:formatCode>
                <c:ptCount val="2"/>
                <c:pt idx="0">
                  <c:v>684662</c:v>
                </c:pt>
                <c:pt idx="1">
                  <c:v>85059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F-46ED-B599-838904BF7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de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AP!$N$113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AP!$M$114:$M$139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Loreto</c:v>
                </c:pt>
                <c:pt idx="6">
                  <c:v>Huancavelica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AP!$N$114:$N$139</c:f>
              <c:numCache>
                <c:formatCode>#,##0</c:formatCode>
                <c:ptCount val="26"/>
                <c:pt idx="0">
                  <c:v>3608</c:v>
                </c:pt>
                <c:pt idx="1">
                  <c:v>5322</c:v>
                </c:pt>
                <c:pt idx="2">
                  <c:v>5398</c:v>
                </c:pt>
                <c:pt idx="3">
                  <c:v>6102</c:v>
                </c:pt>
                <c:pt idx="4">
                  <c:v>9709</c:v>
                </c:pt>
                <c:pt idx="5">
                  <c:v>9929</c:v>
                </c:pt>
                <c:pt idx="6">
                  <c:v>9989</c:v>
                </c:pt>
                <c:pt idx="7">
                  <c:v>10004</c:v>
                </c:pt>
                <c:pt idx="8">
                  <c:v>10853</c:v>
                </c:pt>
                <c:pt idx="9">
                  <c:v>12092</c:v>
                </c:pt>
                <c:pt idx="10">
                  <c:v>13349</c:v>
                </c:pt>
                <c:pt idx="11">
                  <c:v>15461</c:v>
                </c:pt>
                <c:pt idx="12">
                  <c:v>15995</c:v>
                </c:pt>
                <c:pt idx="13">
                  <c:v>16461</c:v>
                </c:pt>
                <c:pt idx="14">
                  <c:v>16711</c:v>
                </c:pt>
                <c:pt idx="15">
                  <c:v>17024</c:v>
                </c:pt>
                <c:pt idx="16">
                  <c:v>18637</c:v>
                </c:pt>
                <c:pt idx="17">
                  <c:v>20651</c:v>
                </c:pt>
                <c:pt idx="18">
                  <c:v>21701</c:v>
                </c:pt>
                <c:pt idx="19">
                  <c:v>23996</c:v>
                </c:pt>
                <c:pt idx="20">
                  <c:v>25982</c:v>
                </c:pt>
                <c:pt idx="21">
                  <c:v>29983</c:v>
                </c:pt>
                <c:pt idx="22">
                  <c:v>33257</c:v>
                </c:pt>
                <c:pt idx="23">
                  <c:v>34410</c:v>
                </c:pt>
                <c:pt idx="24">
                  <c:v>40496</c:v>
                </c:pt>
                <c:pt idx="25">
                  <c:v>77779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A6-4D57-9FBE-ACEA3566B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16</xdr:row>
      <xdr:rowOff>304111</xdr:rowOff>
    </xdr:from>
    <xdr:to>
      <xdr:col>17</xdr:col>
      <xdr:colOff>907677</xdr:colOff>
      <xdr:row>30</xdr:row>
      <xdr:rowOff>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2046CF2-3D38-41CF-A019-007E3B5F5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149</xdr:row>
      <xdr:rowOff>254950</xdr:rowOff>
    </xdr:from>
    <xdr:to>
      <xdr:col>11</xdr:col>
      <xdr:colOff>590418</xdr:colOff>
      <xdr:row>162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1E2F63-5D64-493F-B56E-AA268FBCE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744E38F-7A32-4E01-B8EB-BADA9C2D801B}"/>
            </a:ext>
          </a:extLst>
        </xdr:cNvPr>
        <xdr:cNvGrpSpPr/>
      </xdr:nvGrpSpPr>
      <xdr:grpSpPr>
        <a:xfrm>
          <a:off x="121831" y="2797302"/>
          <a:ext cx="17580533" cy="337923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E9E28F12-145B-454D-A540-4AF7F6360C14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AB7AD854-FEC6-4CED-99DA-18D463633EA3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54</xdr:row>
      <xdr:rowOff>46808</xdr:rowOff>
    </xdr:from>
    <xdr:to>
      <xdr:col>8</xdr:col>
      <xdr:colOff>21772</xdr:colOff>
      <xdr:row>55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A65911C-13E5-4392-8580-11F8E75F71DD}"/>
            </a:ext>
          </a:extLst>
        </xdr:cNvPr>
        <xdr:cNvGrpSpPr/>
      </xdr:nvGrpSpPr>
      <xdr:grpSpPr>
        <a:xfrm>
          <a:off x="190064" y="14057418"/>
          <a:ext cx="7385255" cy="291862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E0F86DD-80D4-4E88-9781-5B6EF37E9D74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A5712927-D71B-4770-8AAA-6F6D78FE46F7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144</xdr:row>
      <xdr:rowOff>26479</xdr:rowOff>
    </xdr:from>
    <xdr:to>
      <xdr:col>18</xdr:col>
      <xdr:colOff>2802</xdr:colOff>
      <xdr:row>147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0BBFAFA-55C3-4FBB-966C-6EB356962883}"/>
            </a:ext>
          </a:extLst>
        </xdr:cNvPr>
        <xdr:cNvGrpSpPr/>
      </xdr:nvGrpSpPr>
      <xdr:grpSpPr>
        <a:xfrm>
          <a:off x="64032" y="42534560"/>
          <a:ext cx="17637549" cy="35428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6BFFC32F-02EC-4B0E-95E3-FCA203EBA288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196A2A12-43CB-48B4-94ED-402CB66FD9A5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168</xdr:row>
      <xdr:rowOff>55483</xdr:rowOff>
    </xdr:from>
    <xdr:to>
      <xdr:col>9</xdr:col>
      <xdr:colOff>44826</xdr:colOff>
      <xdr:row>170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FF4CA22-B324-467E-8A11-D8068110BBF3}"/>
            </a:ext>
          </a:extLst>
        </xdr:cNvPr>
        <xdr:cNvGrpSpPr/>
      </xdr:nvGrpSpPr>
      <xdr:grpSpPr>
        <a:xfrm>
          <a:off x="124291" y="48489000"/>
          <a:ext cx="8548413" cy="47693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7A277AAE-C0E9-4C63-9CD3-A43C1B95DA8A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2859327F-AD7D-4FCB-A757-159B1CE5A932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168</xdr:row>
      <xdr:rowOff>37470</xdr:rowOff>
    </xdr:from>
    <xdr:to>
      <xdr:col>18</xdr:col>
      <xdr:colOff>2242</xdr:colOff>
      <xdr:row>170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54BCB6DF-61EC-4697-A574-A7FC1C9435ED}"/>
            </a:ext>
          </a:extLst>
        </xdr:cNvPr>
        <xdr:cNvGrpSpPr/>
      </xdr:nvGrpSpPr>
      <xdr:grpSpPr>
        <a:xfrm>
          <a:off x="9493955" y="48470987"/>
          <a:ext cx="8207066" cy="49137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7556C496-7432-4F7C-A13D-1227F0BDBDE2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E79229D6-CD2F-4AE0-8E4E-ACE4DD40C216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149</xdr:row>
      <xdr:rowOff>226423</xdr:rowOff>
    </xdr:from>
    <xdr:to>
      <xdr:col>18</xdr:col>
      <xdr:colOff>11204</xdr:colOff>
      <xdr:row>151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4E07DC44-6077-4B5B-8FD4-E5BF59D14BA0}"/>
            </a:ext>
          </a:extLst>
        </xdr:cNvPr>
        <xdr:cNvGrpSpPr/>
      </xdr:nvGrpSpPr>
      <xdr:grpSpPr>
        <a:xfrm>
          <a:off x="12659032" y="43819911"/>
          <a:ext cx="5050951" cy="451236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E440A837-FA5F-4583-9F12-E45E5B2B52C2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93CD224B-CAE8-4C85-A580-FFD01FE199E9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178C1E8-7C17-4C65-957B-359B33BD4C03}"/>
            </a:ext>
          </a:extLst>
        </xdr:cNvPr>
        <xdr:cNvSpPr/>
      </xdr:nvSpPr>
      <xdr:spPr>
        <a:xfrm>
          <a:off x="6067424" y="306521"/>
          <a:ext cx="9295281" cy="412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E2EC3FC5-66B0-478D-AD05-FCCAD69D6FE5}"/>
            </a:ext>
          </a:extLst>
        </xdr:cNvPr>
        <xdr:cNvSpPr txBox="1"/>
      </xdr:nvSpPr>
      <xdr:spPr>
        <a:xfrm>
          <a:off x="890007" y="1546008"/>
          <a:ext cx="14711943" cy="66053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>
          <a:extLst>
            <a:ext uri="{FF2B5EF4-FFF2-40B4-BE49-F238E27FC236}">
              <a16:creationId xmlns:a16="http://schemas.microsoft.com/office/drawing/2014/main" id="{5EF4696D-526B-46D2-BE9F-4B89210DC5F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80975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942972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AC351457-5519-4AE1-A6D4-702EB151E71A}"/>
            </a:ext>
          </a:extLst>
        </xdr:cNvPr>
        <xdr:cNvGrpSpPr/>
      </xdr:nvGrpSpPr>
      <xdr:grpSpPr>
        <a:xfrm>
          <a:off x="8496519" y="3621637"/>
          <a:ext cx="3049332" cy="48999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6E2A4B32-2544-4402-82D2-3B658BE99DF3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AF0944A1-B32F-4D32-8CC8-B2AA8DFFCFA1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32</xdr:row>
      <xdr:rowOff>18167</xdr:rowOff>
    </xdr:from>
    <xdr:to>
      <xdr:col>17</xdr:col>
      <xdr:colOff>0</xdr:colOff>
      <xdr:row>33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BA7B99B-64F4-4489-80A3-AF8659F9CB5F}"/>
            </a:ext>
          </a:extLst>
        </xdr:cNvPr>
        <xdr:cNvGrpSpPr/>
      </xdr:nvGrpSpPr>
      <xdr:grpSpPr>
        <a:xfrm>
          <a:off x="8637854" y="8236248"/>
          <a:ext cx="8208105" cy="418594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F95B66B0-34F6-4199-8061-1D5944ACC71D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2441B2CD-B05C-4272-8286-9029FED72605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149</xdr:row>
      <xdr:rowOff>187002</xdr:rowOff>
    </xdr:from>
    <xdr:to>
      <xdr:col>5</xdr:col>
      <xdr:colOff>27214</xdr:colOff>
      <xdr:row>151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2614B4E1-34BA-4D9E-B47C-38B61D749EDB}"/>
            </a:ext>
          </a:extLst>
        </xdr:cNvPr>
        <xdr:cNvGrpSpPr/>
      </xdr:nvGrpSpPr>
      <xdr:grpSpPr>
        <a:xfrm>
          <a:off x="149419" y="43780490"/>
          <a:ext cx="4130818" cy="543118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A8CA3ABE-3AD7-4567-8906-BCEF3028555F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FF9CA140-1D1D-437A-8024-5603AD7599CD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51</xdr:row>
      <xdr:rowOff>35681</xdr:rowOff>
    </xdr:from>
    <xdr:to>
      <xdr:col>16</xdr:col>
      <xdr:colOff>76200</xdr:colOff>
      <xdr:row>52</xdr:row>
      <xdr:rowOff>1361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B38EA7A3-72EC-4D44-932B-F51EAD99870E}"/>
            </a:ext>
          </a:extLst>
        </xdr:cNvPr>
        <xdr:cNvGrpSpPr/>
      </xdr:nvGrpSpPr>
      <xdr:grpSpPr>
        <a:xfrm>
          <a:off x="8630996" y="13204547"/>
          <a:ext cx="7349739" cy="209343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2A4B2DD9-57DF-47A7-912B-CECBA83286CF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8D1A88F0-71CD-43D4-9176-245C6FDFE173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57</xdr:row>
      <xdr:rowOff>283160</xdr:rowOff>
    </xdr:from>
    <xdr:to>
      <xdr:col>13</xdr:col>
      <xdr:colOff>0</xdr:colOff>
      <xdr:row>59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7C8D9D00-B5DE-4B03-BCBB-84F37A80CE77}"/>
            </a:ext>
          </a:extLst>
        </xdr:cNvPr>
        <xdr:cNvGrpSpPr/>
      </xdr:nvGrpSpPr>
      <xdr:grpSpPr>
        <a:xfrm>
          <a:off x="8627878" y="15002608"/>
          <a:ext cx="3987209" cy="707997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7744A9C2-F84C-4446-8E49-06E70A459B32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18962840-4801-41E8-9341-B054547BF3F4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57</xdr:row>
      <xdr:rowOff>284554</xdr:rowOff>
    </xdr:from>
    <xdr:to>
      <xdr:col>18</xdr:col>
      <xdr:colOff>1393</xdr:colOff>
      <xdr:row>59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F1908F81-9BB1-4968-9CD8-38AD08C74AEA}"/>
            </a:ext>
          </a:extLst>
        </xdr:cNvPr>
        <xdr:cNvGrpSpPr/>
      </xdr:nvGrpSpPr>
      <xdr:grpSpPr>
        <a:xfrm>
          <a:off x="13836956" y="15004002"/>
          <a:ext cx="3863216" cy="707997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00FC68F7-DED0-4132-82AC-FAA448BD4950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C460E4AA-A9D8-44D1-AFE9-44995248784D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54</xdr:row>
      <xdr:rowOff>129964</xdr:rowOff>
    </xdr:from>
    <xdr:to>
      <xdr:col>11</xdr:col>
      <xdr:colOff>1</xdr:colOff>
      <xdr:row>57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71674BC4-B46D-4799-AFC4-8155D79029D2}"/>
            </a:ext>
          </a:extLst>
        </xdr:cNvPr>
        <xdr:cNvCxnSpPr/>
      </xdr:nvCxnSpPr>
      <xdr:spPr>
        <a:xfrm rot="5400000">
          <a:off x="8851862" y="9811430"/>
          <a:ext cx="591479" cy="77384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55</xdr:row>
      <xdr:rowOff>174170</xdr:rowOff>
    </xdr:from>
    <xdr:to>
      <xdr:col>16</xdr:col>
      <xdr:colOff>117555</xdr:colOff>
      <xdr:row>57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852CB228-5E8D-49B2-A46B-CE447642D26E}"/>
            </a:ext>
          </a:extLst>
        </xdr:cNvPr>
        <xdr:cNvCxnSpPr/>
      </xdr:nvCxnSpPr>
      <xdr:spPr>
        <a:xfrm rot="16200000" flipH="1">
          <a:off x="13598416" y="10107948"/>
          <a:ext cx="367691" cy="40738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82</xdr:row>
      <xdr:rowOff>118651</xdr:rowOff>
    </xdr:from>
    <xdr:to>
      <xdr:col>14</xdr:col>
      <xdr:colOff>986245</xdr:colOff>
      <xdr:row>83</xdr:row>
      <xdr:rowOff>332832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66F18A21-43C2-442B-9AB8-3062BD57E00A}"/>
            </a:ext>
          </a:extLst>
        </xdr:cNvPr>
        <xdr:cNvGrpSpPr/>
      </xdr:nvGrpSpPr>
      <xdr:grpSpPr>
        <a:xfrm>
          <a:off x="9387700" y="24230192"/>
          <a:ext cx="5387644" cy="590750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5151E712-EDED-4E61-AE0A-CA76A522DF48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14772F84-4BCE-4B59-B116-32BA819FA07A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10</xdr:col>
      <xdr:colOff>68035</xdr:colOff>
      <xdr:row>104</xdr:row>
      <xdr:rowOff>19051</xdr:rowOff>
    </xdr:from>
    <xdr:to>
      <xdr:col>16</xdr:col>
      <xdr:colOff>274863</xdr:colOff>
      <xdr:row>106</xdr:row>
      <xdr:rowOff>136072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9D1D56CC-7991-408C-88C7-B3508E3CDB66}"/>
            </a:ext>
          </a:extLst>
        </xdr:cNvPr>
        <xdr:cNvSpPr txBox="1"/>
      </xdr:nvSpPr>
      <xdr:spPr>
        <a:xfrm>
          <a:off x="8735785" y="18840451"/>
          <a:ext cx="5407478" cy="4789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4,5 puntos porcentuales de enero a noviembre 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240</xdr:row>
      <xdr:rowOff>201724</xdr:rowOff>
    </xdr:from>
    <xdr:to>
      <xdr:col>9</xdr:col>
      <xdr:colOff>0</xdr:colOff>
      <xdr:row>242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691B2D91-6BE4-4DBA-B724-DE981DE882B5}"/>
            </a:ext>
          </a:extLst>
        </xdr:cNvPr>
        <xdr:cNvGrpSpPr/>
      </xdr:nvGrpSpPr>
      <xdr:grpSpPr>
        <a:xfrm>
          <a:off x="121831" y="67009631"/>
          <a:ext cx="8506047" cy="498513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F9B8A8C1-2A93-41D9-B677-68FE945F3C0A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7B77E9B7-4F53-4730-8041-E697A9AD0794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277</xdr:row>
      <xdr:rowOff>116853</xdr:rowOff>
    </xdr:from>
    <xdr:to>
      <xdr:col>15</xdr:col>
      <xdr:colOff>857249</xdr:colOff>
      <xdr:row>279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AAA2620B-3C8E-4728-A37A-6C491A8F144F}"/>
            </a:ext>
          </a:extLst>
        </xdr:cNvPr>
        <xdr:cNvGrpSpPr/>
      </xdr:nvGrpSpPr>
      <xdr:grpSpPr>
        <a:xfrm>
          <a:off x="10595458" y="78720254"/>
          <a:ext cx="5180599" cy="640791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45346576-7045-4CEF-A389-2AA7D361F0FB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A2675405-6814-415C-9B71-2878B0B6537B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297</xdr:row>
      <xdr:rowOff>212911</xdr:rowOff>
    </xdr:from>
    <xdr:to>
      <xdr:col>17</xdr:col>
      <xdr:colOff>137671</xdr:colOff>
      <xdr:row>300</xdr:row>
      <xdr:rowOff>104053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4A82130E-FD31-4EC8-A479-57CB96A0FF3E}"/>
            </a:ext>
          </a:extLst>
        </xdr:cNvPr>
        <xdr:cNvSpPr txBox="1"/>
      </xdr:nvSpPr>
      <xdr:spPr>
        <a:xfrm>
          <a:off x="9571504" y="53933911"/>
          <a:ext cx="5301342" cy="462642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18,7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noviembre de 2024 frente a lo registrado en el mismo periodo del año anterior.</a:t>
          </a:r>
        </a:p>
      </xdr:txBody>
    </xdr:sp>
    <xdr:clientData/>
  </xdr:twoCellAnchor>
  <xdr:oneCellAnchor>
    <xdr:from>
      <xdr:col>11</xdr:col>
      <xdr:colOff>544820</xdr:colOff>
      <xdr:row>158</xdr:row>
      <xdr:rowOff>234524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741D96BB-91BA-4105-BF13-77A49A8C2B9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345" y="2877142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774807</xdr:colOff>
      <xdr:row>158</xdr:row>
      <xdr:rowOff>220382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BB807289-5679-4045-B9F4-AAC08E32830D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5457" y="28776332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240</xdr:row>
      <xdr:rowOff>173211</xdr:rowOff>
    </xdr:from>
    <xdr:to>
      <xdr:col>18</xdr:col>
      <xdr:colOff>0</xdr:colOff>
      <xdr:row>242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1E77F829-4862-45C3-8B5C-5D8B70CF95DF}"/>
            </a:ext>
          </a:extLst>
        </xdr:cNvPr>
        <xdr:cNvGrpSpPr/>
      </xdr:nvGrpSpPr>
      <xdr:grpSpPr>
        <a:xfrm>
          <a:off x="10601463" y="66981118"/>
          <a:ext cx="7097316" cy="493407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4D9E449E-180F-43EC-92F0-8BFEADAA0678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994386AA-C30C-4F07-9064-E793CE74D495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264</xdr:row>
      <xdr:rowOff>21133</xdr:rowOff>
    </xdr:from>
    <xdr:to>
      <xdr:col>17</xdr:col>
      <xdr:colOff>559494</xdr:colOff>
      <xdr:row>276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D2541BAD-B512-45BF-8999-A674633AA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255</xdr:row>
      <xdr:rowOff>168891</xdr:rowOff>
    </xdr:from>
    <xdr:to>
      <xdr:col>16</xdr:col>
      <xdr:colOff>793217</xdr:colOff>
      <xdr:row>257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91020278-6B46-4470-8909-CF5DE3836B8B}"/>
            </a:ext>
          </a:extLst>
        </xdr:cNvPr>
        <xdr:cNvGrpSpPr/>
      </xdr:nvGrpSpPr>
      <xdr:grpSpPr>
        <a:xfrm>
          <a:off x="10464209" y="71473484"/>
          <a:ext cx="6233543" cy="526965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A97D6E5C-A869-4888-BA01-FCAD9AE8F978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36D45AEF-C493-4516-8747-4F77ECA03823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101</xdr:row>
      <xdr:rowOff>51710</xdr:rowOff>
    </xdr:from>
    <xdr:to>
      <xdr:col>13</xdr:col>
      <xdr:colOff>128269</xdr:colOff>
      <xdr:row>102</xdr:row>
      <xdr:rowOff>250897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0B625F0B-59E0-4142-A260-DB3218C747F0}"/>
            </a:ext>
          </a:extLst>
        </xdr:cNvPr>
        <xdr:cNvSpPr/>
      </xdr:nvSpPr>
      <xdr:spPr>
        <a:xfrm>
          <a:off x="11131004" y="18330185"/>
          <a:ext cx="265340" cy="3134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451437</xdr:colOff>
      <xdr:row>99</xdr:row>
      <xdr:rowOff>262301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E4B9DA7D-865D-42C0-9CFD-105580314F82}"/>
            </a:ext>
          </a:extLst>
        </xdr:cNvPr>
        <xdr:cNvSpPr txBox="1"/>
      </xdr:nvSpPr>
      <xdr:spPr>
        <a:xfrm>
          <a:off x="10852737" y="18093101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968827</xdr:colOff>
      <xdr:row>48</xdr:row>
      <xdr:rowOff>65635</xdr:rowOff>
    </xdr:from>
    <xdr:to>
      <xdr:col>16</xdr:col>
      <xdr:colOff>842552</xdr:colOff>
      <xdr:row>50</xdr:row>
      <xdr:rowOff>206830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44BDFA99-A81B-447C-BFB0-C04839419500}"/>
            </a:ext>
          </a:extLst>
        </xdr:cNvPr>
        <xdr:cNvSpPr txBox="1"/>
      </xdr:nvSpPr>
      <xdr:spPr>
        <a:xfrm>
          <a:off x="7798252" y="8752435"/>
          <a:ext cx="6912700" cy="4745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73</xdr:row>
      <xdr:rowOff>118117</xdr:rowOff>
    </xdr:from>
    <xdr:to>
      <xdr:col>7</xdr:col>
      <xdr:colOff>930088</xdr:colOff>
      <xdr:row>74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34CAA365-EB33-449F-B9D5-797FB006098D}"/>
            </a:ext>
          </a:extLst>
        </xdr:cNvPr>
        <xdr:cNvSpPr txBox="1"/>
      </xdr:nvSpPr>
      <xdr:spPr>
        <a:xfrm>
          <a:off x="866775" y="13329292"/>
          <a:ext cx="6064063" cy="1719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147</xdr:row>
      <xdr:rowOff>67237</xdr:rowOff>
    </xdr:from>
    <xdr:to>
      <xdr:col>17</xdr:col>
      <xdr:colOff>930089</xdr:colOff>
      <xdr:row>149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B4ECC678-7005-48C7-AFC4-C02614DFB3B6}"/>
            </a:ext>
          </a:extLst>
        </xdr:cNvPr>
        <xdr:cNvSpPr txBox="1"/>
      </xdr:nvSpPr>
      <xdr:spPr>
        <a:xfrm>
          <a:off x="89648" y="26670562"/>
          <a:ext cx="15508941" cy="3059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misión y accionar, difusión de servicios e invitación a promover una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250</xdr:row>
      <xdr:rowOff>22411</xdr:rowOff>
    </xdr:from>
    <xdr:to>
      <xdr:col>17</xdr:col>
      <xdr:colOff>941294</xdr:colOff>
      <xdr:row>253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9C22488D-CD66-43ED-BEB2-5FB992AD31B5}"/>
            </a:ext>
          </a:extLst>
        </xdr:cNvPr>
        <xdr:cNvSpPr txBox="1"/>
      </xdr:nvSpPr>
      <xdr:spPr>
        <a:xfrm>
          <a:off x="9534525" y="45266161"/>
          <a:ext cx="6065744" cy="7054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295</xdr:row>
      <xdr:rowOff>112063</xdr:rowOff>
    </xdr:from>
    <xdr:to>
      <xdr:col>14</xdr:col>
      <xdr:colOff>255219</xdr:colOff>
      <xdr:row>296</xdr:row>
      <xdr:rowOff>322459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EB4D8CD7-9BED-444F-BB27-5892AD158578}"/>
            </a:ext>
          </a:extLst>
        </xdr:cNvPr>
        <xdr:cNvSpPr/>
      </xdr:nvSpPr>
      <xdr:spPr bwMode="auto">
        <a:xfrm rot="5400000">
          <a:off x="12067346" y="53425460"/>
          <a:ext cx="248496" cy="396951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110</xdr:row>
      <xdr:rowOff>356044</xdr:rowOff>
    </xdr:from>
    <xdr:to>
      <xdr:col>9</xdr:col>
      <xdr:colOff>22413</xdr:colOff>
      <xdr:row>112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F7BF8869-9CD2-4AAC-873D-4F01B6975FF4}"/>
            </a:ext>
          </a:extLst>
        </xdr:cNvPr>
        <xdr:cNvGrpSpPr/>
      </xdr:nvGrpSpPr>
      <xdr:grpSpPr>
        <a:xfrm>
          <a:off x="121831" y="33859678"/>
          <a:ext cx="8528460" cy="559454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6083D9C2-4AB7-45B4-A4D4-4FBA74D6FF7A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457090B6-B1D6-465B-A3E0-E76C39190C93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207925</xdr:colOff>
      <xdr:row>111</xdr:row>
      <xdr:rowOff>45168</xdr:rowOff>
    </xdr:from>
    <xdr:to>
      <xdr:col>16</xdr:col>
      <xdr:colOff>769566</xdr:colOff>
      <xdr:row>142</xdr:row>
      <xdr:rowOff>39266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158CC21A-6216-431B-BA4E-D559848C0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294</xdr:row>
      <xdr:rowOff>67235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5AA1C96-0CC9-4237-9ADE-31DD858EAB4D}"/>
            </a:ext>
          </a:extLst>
        </xdr:cNvPr>
        <xdr:cNvSpPr txBox="1"/>
      </xdr:nvSpPr>
      <xdr:spPr>
        <a:xfrm>
          <a:off x="11805957" y="53273885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208</xdr:row>
      <xdr:rowOff>67235</xdr:rowOff>
    </xdr:from>
    <xdr:to>
      <xdr:col>9</xdr:col>
      <xdr:colOff>11207</xdr:colOff>
      <xdr:row>209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EE4D1E85-34EB-4733-B30F-A799CDE3FA64}"/>
            </a:ext>
          </a:extLst>
        </xdr:cNvPr>
        <xdr:cNvGrpSpPr/>
      </xdr:nvGrpSpPr>
      <xdr:grpSpPr>
        <a:xfrm>
          <a:off x="89647" y="57782090"/>
          <a:ext cx="8549438" cy="447902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DD19C18D-49E9-4A55-87B5-7FE74EE449B9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C6A7B5C8-FF7A-4C4F-9C6D-173DC4134B89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301</xdr:row>
      <xdr:rowOff>247647</xdr:rowOff>
    </xdr:from>
    <xdr:to>
      <xdr:col>18</xdr:col>
      <xdr:colOff>0</xdr:colOff>
      <xdr:row>303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B8B4EAB9-F345-4DDE-AF5B-9D67D04D6274}"/>
            </a:ext>
          </a:extLst>
        </xdr:cNvPr>
        <xdr:cNvGrpSpPr/>
      </xdr:nvGrpSpPr>
      <xdr:grpSpPr>
        <a:xfrm>
          <a:off x="121831" y="86482124"/>
          <a:ext cx="17576948" cy="396120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D0A691C6-6300-4F17-A564-FCCC9ADECFD8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CABBD572-0671-4EC0-8CDA-333574E032C5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79</xdr:row>
      <xdr:rowOff>213360</xdr:rowOff>
    </xdr:from>
    <xdr:to>
      <xdr:col>9</xdr:col>
      <xdr:colOff>9350</xdr:colOff>
      <xdr:row>80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4020088F-D60D-4BFB-B98F-51FB8134E645}"/>
            </a:ext>
          </a:extLst>
        </xdr:cNvPr>
        <xdr:cNvGrpSpPr/>
      </xdr:nvGrpSpPr>
      <xdr:grpSpPr>
        <a:xfrm>
          <a:off x="91440" y="23195191"/>
          <a:ext cx="8545788" cy="400157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1D74AE7A-1E23-4564-B662-7E2996495D92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D3A5D0B5-E676-4628-8454-DA5829B8BA85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320</xdr:row>
      <xdr:rowOff>20</xdr:rowOff>
    </xdr:from>
    <xdr:to>
      <xdr:col>18</xdr:col>
      <xdr:colOff>9524</xdr:colOff>
      <xdr:row>321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E893C522-A260-4F6B-9D68-D5AA577AE479}"/>
            </a:ext>
          </a:extLst>
        </xdr:cNvPr>
        <xdr:cNvGrpSpPr/>
      </xdr:nvGrpSpPr>
      <xdr:grpSpPr>
        <a:xfrm>
          <a:off x="121831" y="90864090"/>
          <a:ext cx="17586472" cy="413446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52BB6977-661C-4073-A573-DDD52DC91BEA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407129CB-EB14-4EF4-B703-648BA3CAB0D8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</xdr:col>
      <xdr:colOff>220916</xdr:colOff>
      <xdr:row>16</xdr:row>
      <xdr:rowOff>145677</xdr:rowOff>
    </xdr:from>
    <xdr:to>
      <xdr:col>8</xdr:col>
      <xdr:colOff>112059</xdr:colOff>
      <xdr:row>48</xdr:row>
      <xdr:rowOff>212911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A81852BB-A856-4BD1-9ACF-B2B8DF69FEBB}"/>
            </a:ext>
          </a:extLst>
        </xdr:cNvPr>
        <xdr:cNvGrpSpPr/>
      </xdr:nvGrpSpPr>
      <xdr:grpSpPr>
        <a:xfrm>
          <a:off x="342747" y="4033206"/>
          <a:ext cx="7322859" cy="8661885"/>
          <a:chOff x="5143467" y="520808"/>
          <a:chExt cx="4773539" cy="6111418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52C6C792-7AEC-4E6A-89DC-4A3BBCFD3D4A}"/>
              </a:ext>
            </a:extLst>
          </xdr:cNvPr>
          <xdr:cNvSpPr/>
        </xdr:nvSpPr>
        <xdr:spPr>
          <a:xfrm>
            <a:off x="6891908" y="3352069"/>
            <a:ext cx="991342" cy="682782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1AE95290-0239-4123-AE8D-E442981BB944}"/>
              </a:ext>
            </a:extLst>
          </xdr:cNvPr>
          <xdr:cNvSpPr/>
        </xdr:nvSpPr>
        <xdr:spPr>
          <a:xfrm>
            <a:off x="6354081" y="1501516"/>
            <a:ext cx="565016" cy="1393901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34883C58-B3FF-44C5-8D9E-A791207F996D}"/>
              </a:ext>
            </a:extLst>
          </xdr:cNvPr>
          <xdr:cNvSpPr/>
        </xdr:nvSpPr>
        <xdr:spPr>
          <a:xfrm>
            <a:off x="6401620" y="3237067"/>
            <a:ext cx="686682" cy="885376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29DF5746-3EAE-4553-95EC-E33FCD54B814}"/>
              </a:ext>
            </a:extLst>
          </xdr:cNvPr>
          <xdr:cNvSpPr/>
        </xdr:nvSpPr>
        <xdr:spPr>
          <a:xfrm>
            <a:off x="8090533" y="4930212"/>
            <a:ext cx="617285" cy="50448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67D85F69-00AB-4C8B-A918-C33A4A20655E}"/>
              </a:ext>
            </a:extLst>
          </xdr:cNvPr>
          <xdr:cNvSpPr/>
        </xdr:nvSpPr>
        <xdr:spPr>
          <a:xfrm>
            <a:off x="7679107" y="5389405"/>
            <a:ext cx="1453643" cy="850544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A884F704-4E47-4083-80AA-D2FC7B147B1A}"/>
              </a:ext>
            </a:extLst>
          </xdr:cNvPr>
          <xdr:cNvSpPr/>
        </xdr:nvSpPr>
        <xdr:spPr>
          <a:xfrm>
            <a:off x="7654153" y="4588993"/>
            <a:ext cx="766753" cy="1098858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A0240F1A-CB43-4882-87DE-FE18BD291ABC}"/>
              </a:ext>
            </a:extLst>
          </xdr:cNvPr>
          <xdr:cNvSpPr/>
        </xdr:nvSpPr>
        <xdr:spPr>
          <a:xfrm>
            <a:off x="6128645" y="2068807"/>
            <a:ext cx="593893" cy="1070471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62491E21-E0A5-43B6-A3F8-5A22EABEDA61}"/>
              </a:ext>
            </a:extLst>
          </xdr:cNvPr>
          <xdr:cNvSpPr/>
        </xdr:nvSpPr>
        <xdr:spPr>
          <a:xfrm>
            <a:off x="6933227" y="4455624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A3DEE6E7-7B43-41D6-98E8-49DEB3EAC57F}"/>
              </a:ext>
            </a:extLst>
          </xdr:cNvPr>
          <xdr:cNvSpPr/>
        </xdr:nvSpPr>
        <xdr:spPr>
          <a:xfrm>
            <a:off x="8070858" y="4277494"/>
            <a:ext cx="1239488" cy="1343956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9CD8AE62-9387-4C2B-9B8B-9775820D9E86}"/>
              </a:ext>
            </a:extLst>
          </xdr:cNvPr>
          <xdr:cNvSpPr/>
        </xdr:nvSpPr>
        <xdr:spPr>
          <a:xfrm>
            <a:off x="7414804" y="4523916"/>
            <a:ext cx="515875" cy="690953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599AC342-E1DA-4C03-88E2-F30F32B962EE}"/>
              </a:ext>
            </a:extLst>
          </xdr:cNvPr>
          <xdr:cNvSpPr/>
        </xdr:nvSpPr>
        <xdr:spPr>
          <a:xfrm>
            <a:off x="7199208" y="4858612"/>
            <a:ext cx="598483" cy="774136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C60164DF-714A-4A92-9F50-9716E89E981D}"/>
              </a:ext>
            </a:extLst>
          </xdr:cNvPr>
          <xdr:cNvSpPr/>
        </xdr:nvSpPr>
        <xdr:spPr>
          <a:xfrm>
            <a:off x="7170453" y="4105691"/>
            <a:ext cx="1055190" cy="64308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847F1AEF-58C2-40C7-B565-598DBBFE5250}"/>
              </a:ext>
            </a:extLst>
          </xdr:cNvPr>
          <xdr:cNvSpPr/>
        </xdr:nvSpPr>
        <xdr:spPr>
          <a:xfrm>
            <a:off x="6039322" y="2870380"/>
            <a:ext cx="1009823" cy="67909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A2EDBE3C-497F-4E4C-8D42-4BC56ADB7DDC}"/>
              </a:ext>
            </a:extLst>
          </xdr:cNvPr>
          <xdr:cNvSpPr/>
        </xdr:nvSpPr>
        <xdr:spPr>
          <a:xfrm>
            <a:off x="5696865" y="2403350"/>
            <a:ext cx="541412" cy="532035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B6CE8A59-896A-4B6D-B666-F91963382B2A}"/>
              </a:ext>
            </a:extLst>
          </xdr:cNvPr>
          <xdr:cNvSpPr/>
        </xdr:nvSpPr>
        <xdr:spPr>
          <a:xfrm>
            <a:off x="6664837" y="3978743"/>
            <a:ext cx="880094" cy="971853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916064A8-05FF-4555-85B3-C77A3BCCFCA2}"/>
              </a:ext>
            </a:extLst>
          </xdr:cNvPr>
          <xdr:cNvSpPr/>
        </xdr:nvSpPr>
        <xdr:spPr>
          <a:xfrm>
            <a:off x="6706483" y="520808"/>
            <a:ext cx="2765273" cy="2900272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DA4B7A41-AB7E-4825-B0E4-52E2A47B6CDC}"/>
              </a:ext>
            </a:extLst>
          </xdr:cNvPr>
          <xdr:cNvSpPr/>
        </xdr:nvSpPr>
        <xdr:spPr>
          <a:xfrm>
            <a:off x="8607953" y="3897264"/>
            <a:ext cx="1287552" cy="1087849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468F4722-C509-4508-8040-25EA43FD7C68}"/>
              </a:ext>
            </a:extLst>
          </xdr:cNvPr>
          <xdr:cNvSpPr/>
        </xdr:nvSpPr>
        <xdr:spPr>
          <a:xfrm>
            <a:off x="8885460" y="5827926"/>
            <a:ext cx="500128" cy="577685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581E728E-1082-4302-853A-AF8F3392A2D6}"/>
              </a:ext>
            </a:extLst>
          </xdr:cNvPr>
          <xdr:cNvSpPr/>
        </xdr:nvSpPr>
        <xdr:spPr>
          <a:xfrm>
            <a:off x="7089365" y="3770996"/>
            <a:ext cx="893473" cy="475040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8E2B4293-8CCA-4A79-9203-5186788F4137}"/>
              </a:ext>
            </a:extLst>
          </xdr:cNvPr>
          <xdr:cNvSpPr/>
        </xdr:nvSpPr>
        <xdr:spPr>
          <a:xfrm>
            <a:off x="5424142" y="1900361"/>
            <a:ext cx="753935" cy="786666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B0A19489-5E8B-42E5-9C5F-59F71291A55B}"/>
              </a:ext>
            </a:extLst>
          </xdr:cNvPr>
          <xdr:cNvSpPr/>
        </xdr:nvSpPr>
        <xdr:spPr>
          <a:xfrm>
            <a:off x="9014084" y="4877875"/>
            <a:ext cx="800519" cy="1372559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219FDF74-B551-457C-B944-91C09BD28940}"/>
              </a:ext>
            </a:extLst>
          </xdr:cNvPr>
          <xdr:cNvSpPr/>
        </xdr:nvSpPr>
        <xdr:spPr>
          <a:xfrm>
            <a:off x="6708365" y="2349075"/>
            <a:ext cx="846278" cy="1101485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8E4BDCBF-3596-4F2E-A34D-3E6ACB7EDDDB}"/>
              </a:ext>
            </a:extLst>
          </xdr:cNvPr>
          <xdr:cNvSpPr/>
        </xdr:nvSpPr>
        <xdr:spPr>
          <a:xfrm>
            <a:off x="8980610" y="6105735"/>
            <a:ext cx="581849" cy="48603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A1FF57CE-99DF-40E2-ABB8-ED47C557C525}"/>
              </a:ext>
            </a:extLst>
          </xdr:cNvPr>
          <xdr:cNvSpPr/>
        </xdr:nvSpPr>
        <xdr:spPr>
          <a:xfrm>
            <a:off x="5526350" y="1669361"/>
            <a:ext cx="323075" cy="261752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1A9970B7-E630-4782-8565-4B35142FEE2C}"/>
              </a:ext>
            </a:extLst>
          </xdr:cNvPr>
          <xdr:cNvSpPr/>
        </xdr:nvSpPr>
        <xdr:spPr>
          <a:xfrm>
            <a:off x="7353694" y="3016243"/>
            <a:ext cx="1922467" cy="1341493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9EF819CB-A0AE-4F0A-A5AF-5BF55D954D93}"/>
              </a:ext>
            </a:extLst>
          </xdr:cNvPr>
          <xdr:cNvSpPr/>
        </xdr:nvSpPr>
        <xdr:spPr>
          <a:xfrm>
            <a:off x="6249559" y="1711341"/>
            <a:ext cx="739792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750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CAB2AD17-48A3-4223-A4B8-2A943C5192E0}"/>
              </a:ext>
            </a:extLst>
          </xdr:cNvPr>
          <xdr:cNvSpPr/>
        </xdr:nvSpPr>
        <xdr:spPr>
          <a:xfrm>
            <a:off x="6254433" y="3413000"/>
            <a:ext cx="942473" cy="51278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563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32EB12E8-A326-4D1B-9B53-9110D1C7BCC1}"/>
              </a:ext>
            </a:extLst>
          </xdr:cNvPr>
          <xdr:cNvSpPr/>
        </xdr:nvSpPr>
        <xdr:spPr>
          <a:xfrm>
            <a:off x="8040559" y="4932136"/>
            <a:ext cx="739793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337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57F5E5F7-7A3B-4E11-8896-77ECDB5567FA}"/>
              </a:ext>
            </a:extLst>
          </xdr:cNvPr>
          <xdr:cNvSpPr/>
        </xdr:nvSpPr>
        <xdr:spPr>
          <a:xfrm>
            <a:off x="8259377" y="5578719"/>
            <a:ext cx="83392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533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A6405642-777E-4941-817A-356BE1AFEBAC}"/>
              </a:ext>
            </a:extLst>
          </xdr:cNvPr>
          <xdr:cNvSpPr/>
        </xdr:nvSpPr>
        <xdr:spPr>
          <a:xfrm>
            <a:off x="7597592" y="5196241"/>
            <a:ext cx="739793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161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48DE0E59-029C-47EF-8C9C-A68055297296}"/>
              </a:ext>
            </a:extLst>
          </xdr:cNvPr>
          <xdr:cNvSpPr/>
        </xdr:nvSpPr>
        <xdr:spPr>
          <a:xfrm>
            <a:off x="5954979" y="2506550"/>
            <a:ext cx="819624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446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593A8A18-CCBB-4381-A90C-9AA9F3EFF292}"/>
              </a:ext>
            </a:extLst>
          </xdr:cNvPr>
          <xdr:cNvSpPr/>
        </xdr:nvSpPr>
        <xdr:spPr>
          <a:xfrm>
            <a:off x="6378399" y="4334413"/>
            <a:ext cx="739792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614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C9C19012-A2A9-4DE6-95F6-3D70B76F2B8B}"/>
              </a:ext>
            </a:extLst>
          </xdr:cNvPr>
          <xdr:cNvSpPr/>
        </xdr:nvSpPr>
        <xdr:spPr>
          <a:xfrm>
            <a:off x="8147923" y="4605978"/>
            <a:ext cx="896069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543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7E63FC07-47D8-4546-BB59-B08468D2AA01}"/>
              </a:ext>
            </a:extLst>
          </xdr:cNvPr>
          <xdr:cNvSpPr/>
        </xdr:nvSpPr>
        <xdr:spPr>
          <a:xfrm>
            <a:off x="7248314" y="4541162"/>
            <a:ext cx="899843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980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71F18251-0022-47D0-97B7-AAD4B5CBBF16}"/>
              </a:ext>
            </a:extLst>
          </xdr:cNvPr>
          <xdr:cNvSpPr/>
        </xdr:nvSpPr>
        <xdr:spPr>
          <a:xfrm>
            <a:off x="6913223" y="3477766"/>
            <a:ext cx="739792" cy="51278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854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D461941A-0627-4D39-AE5E-18132B6D9A2F}"/>
              </a:ext>
            </a:extLst>
          </xdr:cNvPr>
          <xdr:cNvSpPr/>
        </xdr:nvSpPr>
        <xdr:spPr>
          <a:xfrm>
            <a:off x="7069593" y="4960077"/>
            <a:ext cx="73979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184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B41E2647-91A3-45FC-A409-2A22BE8E480A}"/>
              </a:ext>
            </a:extLst>
          </xdr:cNvPr>
          <xdr:cNvSpPr/>
        </xdr:nvSpPr>
        <xdr:spPr>
          <a:xfrm>
            <a:off x="7226462" y="4110691"/>
            <a:ext cx="956044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342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07D90AE1-FF9D-4817-8421-8ACB54580EA7}"/>
              </a:ext>
            </a:extLst>
          </xdr:cNvPr>
          <xdr:cNvSpPr/>
        </xdr:nvSpPr>
        <xdr:spPr>
          <a:xfrm>
            <a:off x="5592375" y="3063676"/>
            <a:ext cx="911788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431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08DC6B30-7C97-474D-BB16-E71CC33E3BD9}"/>
              </a:ext>
            </a:extLst>
          </xdr:cNvPr>
          <xdr:cNvSpPr/>
        </xdr:nvSpPr>
        <xdr:spPr>
          <a:xfrm>
            <a:off x="5143467" y="2579317"/>
            <a:ext cx="943166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215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5E8E8A0A-CF3A-4736-AD9D-8075BD1F9FA6}"/>
              </a:ext>
            </a:extLst>
          </xdr:cNvPr>
          <xdr:cNvSpPr/>
        </xdr:nvSpPr>
        <xdr:spPr>
          <a:xfrm>
            <a:off x="6593645" y="3972439"/>
            <a:ext cx="73979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19 953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F818B594-49FF-4BDD-874D-6D67DB92463E}"/>
              </a:ext>
            </a:extLst>
          </xdr:cNvPr>
          <xdr:cNvSpPr/>
        </xdr:nvSpPr>
        <xdr:spPr>
          <a:xfrm>
            <a:off x="7498357" y="1569000"/>
            <a:ext cx="739792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879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76A38FF0-4506-4065-9136-554148CD26D2}"/>
              </a:ext>
            </a:extLst>
          </xdr:cNvPr>
          <xdr:cNvSpPr/>
        </xdr:nvSpPr>
        <xdr:spPr>
          <a:xfrm>
            <a:off x="8753224" y="4263118"/>
            <a:ext cx="960841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714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D0B4CEAD-4874-4C6E-A220-FD44BD641B7B}"/>
              </a:ext>
            </a:extLst>
          </xdr:cNvPr>
          <xdr:cNvSpPr/>
        </xdr:nvSpPr>
        <xdr:spPr>
          <a:xfrm>
            <a:off x="8781559" y="5781061"/>
            <a:ext cx="727293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901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FF22089E-E96A-48E4-AB83-77EFDAE81EB1}"/>
              </a:ext>
            </a:extLst>
          </xdr:cNvPr>
          <xdr:cNvSpPr/>
        </xdr:nvSpPr>
        <xdr:spPr>
          <a:xfrm>
            <a:off x="7240710" y="3735424"/>
            <a:ext cx="792438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141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87003FCA-1A7A-4AB6-8784-095E92E66B96}"/>
              </a:ext>
            </a:extLst>
          </xdr:cNvPr>
          <xdr:cNvSpPr/>
        </xdr:nvSpPr>
        <xdr:spPr>
          <a:xfrm>
            <a:off x="5374183" y="1988785"/>
            <a:ext cx="749767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621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108F6CEF-DF29-4439-A2A4-26962427036F}"/>
              </a:ext>
            </a:extLst>
          </xdr:cNvPr>
          <xdr:cNvSpPr/>
        </xdr:nvSpPr>
        <xdr:spPr>
          <a:xfrm>
            <a:off x="8894284" y="5192614"/>
            <a:ext cx="102272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706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F9ACFB8D-9F27-4A7B-893B-F7A20B784334}"/>
              </a:ext>
            </a:extLst>
          </xdr:cNvPr>
          <xdr:cNvSpPr/>
        </xdr:nvSpPr>
        <xdr:spPr>
          <a:xfrm>
            <a:off x="6683728" y="2624625"/>
            <a:ext cx="739792" cy="53505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500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236BD058-EAB1-4853-B293-548BA05C9375}"/>
              </a:ext>
            </a:extLst>
          </xdr:cNvPr>
          <xdr:cNvSpPr/>
        </xdr:nvSpPr>
        <xdr:spPr>
          <a:xfrm>
            <a:off x="5298641" y="1312233"/>
            <a:ext cx="746843" cy="53505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380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63B60DEF-41B9-4D83-B38A-C6D0DE0CC03C}"/>
              </a:ext>
            </a:extLst>
          </xdr:cNvPr>
          <xdr:cNvSpPr/>
        </xdr:nvSpPr>
        <xdr:spPr>
          <a:xfrm>
            <a:off x="7775068" y="3541125"/>
            <a:ext cx="739793" cy="52268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079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A00290AE-A6E1-4437-9F13-8A9F7DE81DCF}"/>
              </a:ext>
            </a:extLst>
          </xdr:cNvPr>
          <xdr:cNvSpPr/>
        </xdr:nvSpPr>
        <xdr:spPr>
          <a:xfrm>
            <a:off x="8936784" y="6116966"/>
            <a:ext cx="723175" cy="51526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220</a:t>
            </a:r>
          </a:p>
        </xdr:txBody>
      </xdr:sp>
    </xdr:grpSp>
    <xdr:clientData/>
  </xdr:twoCellAnchor>
  <xdr:twoCellAnchor>
    <xdr:from>
      <xdr:col>10</xdr:col>
      <xdr:colOff>717978</xdr:colOff>
      <xdr:row>210</xdr:row>
      <xdr:rowOff>299357</xdr:rowOff>
    </xdr:from>
    <xdr:to>
      <xdr:col>16</xdr:col>
      <xdr:colOff>789214</xdr:colOff>
      <xdr:row>237</xdr:row>
      <xdr:rowOff>95250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8F71139A-F756-4926-9EE1-CD19C6F199B6}"/>
            </a:ext>
          </a:extLst>
        </xdr:cNvPr>
        <xdr:cNvGrpSpPr/>
      </xdr:nvGrpSpPr>
      <xdr:grpSpPr>
        <a:xfrm>
          <a:off x="10420187" y="58567991"/>
          <a:ext cx="6273562" cy="7504497"/>
          <a:chOff x="5206973" y="520808"/>
          <a:chExt cx="4694838" cy="6126364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4D10FE3C-CC13-47A5-A846-427B43DC9CC7}"/>
              </a:ext>
            </a:extLst>
          </xdr:cNvPr>
          <xdr:cNvSpPr/>
        </xdr:nvSpPr>
        <xdr:spPr>
          <a:xfrm>
            <a:off x="6891908" y="3352069"/>
            <a:ext cx="991342" cy="682782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4C123C09-9E9F-41CA-99D4-C2AF177B602C}"/>
              </a:ext>
            </a:extLst>
          </xdr:cNvPr>
          <xdr:cNvSpPr/>
        </xdr:nvSpPr>
        <xdr:spPr>
          <a:xfrm>
            <a:off x="6354081" y="1501516"/>
            <a:ext cx="565016" cy="1393901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5372E118-D2BE-477F-B4B9-EDAB61978833}"/>
              </a:ext>
            </a:extLst>
          </xdr:cNvPr>
          <xdr:cNvSpPr/>
        </xdr:nvSpPr>
        <xdr:spPr>
          <a:xfrm>
            <a:off x="6401620" y="3237067"/>
            <a:ext cx="686682" cy="885376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33D0D980-50AA-43FB-8A9C-B9DFBBB7C789}"/>
              </a:ext>
            </a:extLst>
          </xdr:cNvPr>
          <xdr:cNvSpPr/>
        </xdr:nvSpPr>
        <xdr:spPr>
          <a:xfrm>
            <a:off x="8090533" y="4930212"/>
            <a:ext cx="617285" cy="50448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9C4CA5F4-35B1-4DA6-946C-FC7E44F0CBE3}"/>
              </a:ext>
            </a:extLst>
          </xdr:cNvPr>
          <xdr:cNvSpPr/>
        </xdr:nvSpPr>
        <xdr:spPr>
          <a:xfrm>
            <a:off x="7679107" y="5389405"/>
            <a:ext cx="1453643" cy="850544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88BD76B9-BBBE-4EAA-8BF0-D9FFD29C5CAA}"/>
              </a:ext>
            </a:extLst>
          </xdr:cNvPr>
          <xdr:cNvSpPr/>
        </xdr:nvSpPr>
        <xdr:spPr>
          <a:xfrm>
            <a:off x="7659402" y="4588993"/>
            <a:ext cx="766753" cy="1098858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8A0176A0-F25C-4D60-95A2-269155BB8169}"/>
              </a:ext>
            </a:extLst>
          </xdr:cNvPr>
          <xdr:cNvSpPr/>
        </xdr:nvSpPr>
        <xdr:spPr>
          <a:xfrm>
            <a:off x="6128645" y="2068807"/>
            <a:ext cx="593893" cy="1070471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ED3C0C7D-2385-4F69-B55D-BD379AFA784D}"/>
              </a:ext>
            </a:extLst>
          </xdr:cNvPr>
          <xdr:cNvSpPr/>
        </xdr:nvSpPr>
        <xdr:spPr>
          <a:xfrm>
            <a:off x="6933227" y="4455624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4D5F9E2D-8A8F-480D-BB77-EA78AB71E2AD}"/>
              </a:ext>
            </a:extLst>
          </xdr:cNvPr>
          <xdr:cNvSpPr/>
        </xdr:nvSpPr>
        <xdr:spPr>
          <a:xfrm>
            <a:off x="8070858" y="4277494"/>
            <a:ext cx="1239488" cy="1343956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426F49D8-0834-46C2-9E27-2280C83C31D4}"/>
              </a:ext>
            </a:extLst>
          </xdr:cNvPr>
          <xdr:cNvSpPr/>
        </xdr:nvSpPr>
        <xdr:spPr>
          <a:xfrm>
            <a:off x="7420053" y="4523916"/>
            <a:ext cx="515875" cy="690953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66E754A8-274A-4578-83AD-BEA8979E3E57}"/>
              </a:ext>
            </a:extLst>
          </xdr:cNvPr>
          <xdr:cNvSpPr/>
        </xdr:nvSpPr>
        <xdr:spPr>
          <a:xfrm>
            <a:off x="7199208" y="4858612"/>
            <a:ext cx="598483" cy="774136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9035D7A0-9499-4009-A02F-F0B733085B2D}"/>
              </a:ext>
            </a:extLst>
          </xdr:cNvPr>
          <xdr:cNvSpPr/>
        </xdr:nvSpPr>
        <xdr:spPr>
          <a:xfrm>
            <a:off x="7170453" y="4105691"/>
            <a:ext cx="1055190" cy="64308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1E80142C-FA61-4E52-B29B-6C95554F93AA}"/>
              </a:ext>
            </a:extLst>
          </xdr:cNvPr>
          <xdr:cNvSpPr/>
        </xdr:nvSpPr>
        <xdr:spPr>
          <a:xfrm>
            <a:off x="6039322" y="2870380"/>
            <a:ext cx="1009823" cy="67909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0BFDB89B-1FBD-44AE-8045-18B2569311F6}"/>
              </a:ext>
            </a:extLst>
          </xdr:cNvPr>
          <xdr:cNvSpPr/>
        </xdr:nvSpPr>
        <xdr:spPr>
          <a:xfrm>
            <a:off x="5696865" y="2403350"/>
            <a:ext cx="541412" cy="532035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CE6E26CE-8065-423A-9E0A-ABA4FA903E0B}"/>
              </a:ext>
            </a:extLst>
          </xdr:cNvPr>
          <xdr:cNvSpPr/>
        </xdr:nvSpPr>
        <xdr:spPr>
          <a:xfrm>
            <a:off x="6664837" y="3978743"/>
            <a:ext cx="880094" cy="971853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2E63CD0D-B8DB-4727-BEE5-872F664BDAF2}"/>
              </a:ext>
            </a:extLst>
          </xdr:cNvPr>
          <xdr:cNvSpPr/>
        </xdr:nvSpPr>
        <xdr:spPr>
          <a:xfrm>
            <a:off x="6706483" y="520808"/>
            <a:ext cx="2765273" cy="2900272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7C0D099E-6379-4DD7-8AC2-FD92876135E9}"/>
              </a:ext>
            </a:extLst>
          </xdr:cNvPr>
          <xdr:cNvSpPr/>
        </xdr:nvSpPr>
        <xdr:spPr>
          <a:xfrm>
            <a:off x="8607953" y="3897264"/>
            <a:ext cx="1287552" cy="1087849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76AC9EFB-0E12-4F52-A5B2-56DB8A49DA87}"/>
              </a:ext>
            </a:extLst>
          </xdr:cNvPr>
          <xdr:cNvSpPr/>
        </xdr:nvSpPr>
        <xdr:spPr>
          <a:xfrm>
            <a:off x="8885460" y="5827926"/>
            <a:ext cx="500128" cy="577685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ED2D4C74-E193-478E-BE23-40A3ED47B1B2}"/>
              </a:ext>
            </a:extLst>
          </xdr:cNvPr>
          <xdr:cNvSpPr/>
        </xdr:nvSpPr>
        <xdr:spPr>
          <a:xfrm>
            <a:off x="7089365" y="3770996"/>
            <a:ext cx="893473" cy="475040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B7DD1DA3-EAF2-47C6-B1A2-2697011A7CA3}"/>
              </a:ext>
            </a:extLst>
          </xdr:cNvPr>
          <xdr:cNvSpPr/>
        </xdr:nvSpPr>
        <xdr:spPr>
          <a:xfrm>
            <a:off x="5424142" y="1900361"/>
            <a:ext cx="753935" cy="786666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574A2DC8-40C3-400A-AF94-0F13FA988C52}"/>
              </a:ext>
            </a:extLst>
          </xdr:cNvPr>
          <xdr:cNvSpPr/>
        </xdr:nvSpPr>
        <xdr:spPr>
          <a:xfrm>
            <a:off x="9014084" y="4877875"/>
            <a:ext cx="800519" cy="1372559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70A282A4-1E3B-46EE-8126-4D8719C1D30A}"/>
              </a:ext>
            </a:extLst>
          </xdr:cNvPr>
          <xdr:cNvSpPr/>
        </xdr:nvSpPr>
        <xdr:spPr>
          <a:xfrm>
            <a:off x="6708365" y="2349075"/>
            <a:ext cx="846278" cy="1101485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E68A095B-2C27-4258-BDE7-B855A8AFE365}"/>
              </a:ext>
            </a:extLst>
          </xdr:cNvPr>
          <xdr:cNvSpPr/>
        </xdr:nvSpPr>
        <xdr:spPr>
          <a:xfrm>
            <a:off x="8980610" y="6105735"/>
            <a:ext cx="581849" cy="48603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68125D11-632E-48CF-BEA2-50DDA32E0A95}"/>
              </a:ext>
            </a:extLst>
          </xdr:cNvPr>
          <xdr:cNvSpPr/>
        </xdr:nvSpPr>
        <xdr:spPr>
          <a:xfrm>
            <a:off x="5526350" y="1669361"/>
            <a:ext cx="323075" cy="261752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19AB484F-6A69-4A33-89BC-FAC91C33DF13}"/>
              </a:ext>
            </a:extLst>
          </xdr:cNvPr>
          <xdr:cNvSpPr/>
        </xdr:nvSpPr>
        <xdr:spPr>
          <a:xfrm>
            <a:off x="7358944" y="3016242"/>
            <a:ext cx="1922467" cy="1341493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CE47B3B4-804D-4A6C-9AA4-04034D2CB0DC}"/>
              </a:ext>
            </a:extLst>
          </xdr:cNvPr>
          <xdr:cNvSpPr/>
        </xdr:nvSpPr>
        <xdr:spPr>
          <a:xfrm>
            <a:off x="6232017" y="1680040"/>
            <a:ext cx="739792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820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4968669F-0B65-42AE-9E1D-D0AD60FADB46}"/>
              </a:ext>
            </a:extLst>
          </xdr:cNvPr>
          <xdr:cNvSpPr/>
        </xdr:nvSpPr>
        <xdr:spPr>
          <a:xfrm>
            <a:off x="6253391" y="3425373"/>
            <a:ext cx="942473" cy="51278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581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C133923C-CE0C-4FDF-898D-1A61D1C20DEC}"/>
              </a:ext>
            </a:extLst>
          </xdr:cNvPr>
          <xdr:cNvSpPr/>
        </xdr:nvSpPr>
        <xdr:spPr>
          <a:xfrm>
            <a:off x="8040559" y="4932136"/>
            <a:ext cx="739793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368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08CCCC21-D876-4A2C-A8F8-13C9C16B2D5A}"/>
              </a:ext>
            </a:extLst>
          </xdr:cNvPr>
          <xdr:cNvSpPr/>
        </xdr:nvSpPr>
        <xdr:spPr>
          <a:xfrm>
            <a:off x="8171114" y="5599387"/>
            <a:ext cx="83392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096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C2B4D616-DCE0-423A-B359-2A6814BDCAF0}"/>
              </a:ext>
            </a:extLst>
          </xdr:cNvPr>
          <xdr:cNvSpPr/>
        </xdr:nvSpPr>
        <xdr:spPr>
          <a:xfrm>
            <a:off x="7589264" y="5201428"/>
            <a:ext cx="739793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892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983C7535-F7E3-4799-AF4D-647846B8637E}"/>
              </a:ext>
            </a:extLst>
          </xdr:cNvPr>
          <xdr:cNvSpPr/>
        </xdr:nvSpPr>
        <xdr:spPr>
          <a:xfrm>
            <a:off x="6016376" y="2487441"/>
            <a:ext cx="819624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572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ECA0F700-04BD-4FC8-AADE-446EAE05C62B}"/>
              </a:ext>
            </a:extLst>
          </xdr:cNvPr>
          <xdr:cNvSpPr/>
        </xdr:nvSpPr>
        <xdr:spPr>
          <a:xfrm>
            <a:off x="6378399" y="4334413"/>
            <a:ext cx="739792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215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555B778A-92FE-415D-897E-C28C075DE51B}"/>
              </a:ext>
            </a:extLst>
          </xdr:cNvPr>
          <xdr:cNvSpPr/>
        </xdr:nvSpPr>
        <xdr:spPr>
          <a:xfrm>
            <a:off x="8132180" y="4600524"/>
            <a:ext cx="896069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601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98F8BDF0-23F0-475D-9904-84DBC10E01E0}"/>
              </a:ext>
            </a:extLst>
          </xdr:cNvPr>
          <xdr:cNvSpPr/>
        </xdr:nvSpPr>
        <xdr:spPr>
          <a:xfrm>
            <a:off x="7169375" y="4634347"/>
            <a:ext cx="899843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490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88E4EBAE-36F4-45E9-B2E2-DEF9AC464CFD}"/>
              </a:ext>
            </a:extLst>
          </xdr:cNvPr>
          <xdr:cNvSpPr/>
        </xdr:nvSpPr>
        <xdr:spPr>
          <a:xfrm>
            <a:off x="6913223" y="3477766"/>
            <a:ext cx="739792" cy="51278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341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9CFE1D9E-2865-46EC-A1F0-F5E47B907215}"/>
              </a:ext>
            </a:extLst>
          </xdr:cNvPr>
          <xdr:cNvSpPr/>
        </xdr:nvSpPr>
        <xdr:spPr>
          <a:xfrm>
            <a:off x="7136194" y="5012056"/>
            <a:ext cx="73979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870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ECF0834F-A6D8-458F-9BFB-BB091823CAD5}"/>
              </a:ext>
            </a:extLst>
          </xdr:cNvPr>
          <xdr:cNvSpPr/>
        </xdr:nvSpPr>
        <xdr:spPr>
          <a:xfrm>
            <a:off x="7256638" y="4095584"/>
            <a:ext cx="956044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356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F5D40076-E2EE-4019-AF06-47EBBD2F3AE8}"/>
              </a:ext>
            </a:extLst>
          </xdr:cNvPr>
          <xdr:cNvSpPr/>
        </xdr:nvSpPr>
        <xdr:spPr>
          <a:xfrm>
            <a:off x="5545032" y="3118814"/>
            <a:ext cx="911788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377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DC2E9808-501A-463E-A57F-959BE1EE27BA}"/>
              </a:ext>
            </a:extLst>
          </xdr:cNvPr>
          <xdr:cNvSpPr/>
        </xdr:nvSpPr>
        <xdr:spPr>
          <a:xfrm>
            <a:off x="5206973" y="2485286"/>
            <a:ext cx="943166" cy="53257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730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13DD73FF-D469-4754-9537-9D7E2C37AB8D}"/>
              </a:ext>
            </a:extLst>
          </xdr:cNvPr>
          <xdr:cNvSpPr/>
        </xdr:nvSpPr>
        <xdr:spPr>
          <a:xfrm>
            <a:off x="6616439" y="3957493"/>
            <a:ext cx="73979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388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209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BD09AB96-ABDE-48A9-93AA-7FFA16CAE8C1}"/>
              </a:ext>
            </a:extLst>
          </xdr:cNvPr>
          <xdr:cNvSpPr/>
        </xdr:nvSpPr>
        <xdr:spPr>
          <a:xfrm>
            <a:off x="7448307" y="1653807"/>
            <a:ext cx="739792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567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77B273E2-0D04-4449-9864-499A9211E429}"/>
              </a:ext>
            </a:extLst>
          </xdr:cNvPr>
          <xdr:cNvSpPr/>
        </xdr:nvSpPr>
        <xdr:spPr>
          <a:xfrm>
            <a:off x="8762443" y="4281652"/>
            <a:ext cx="960841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731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90753A79-FC2A-4E3B-B3DC-4AC303427C5E}"/>
              </a:ext>
            </a:extLst>
          </xdr:cNvPr>
          <xdr:cNvSpPr/>
        </xdr:nvSpPr>
        <xdr:spPr>
          <a:xfrm>
            <a:off x="8720777" y="5833372"/>
            <a:ext cx="727293" cy="50288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862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B10FD524-0727-43F0-8970-C2D718621FAF}"/>
              </a:ext>
            </a:extLst>
          </xdr:cNvPr>
          <xdr:cNvSpPr/>
        </xdr:nvSpPr>
        <xdr:spPr>
          <a:xfrm>
            <a:off x="7263504" y="3737848"/>
            <a:ext cx="792438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277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A2776813-E752-4067-9FD6-96409852E4D5}"/>
              </a:ext>
            </a:extLst>
          </xdr:cNvPr>
          <xdr:cNvSpPr/>
        </xdr:nvSpPr>
        <xdr:spPr>
          <a:xfrm>
            <a:off x="5374183" y="1988785"/>
            <a:ext cx="749767" cy="5325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070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74522E1E-BD81-4D79-88F4-6AD408C9D65D}"/>
              </a:ext>
            </a:extLst>
          </xdr:cNvPr>
          <xdr:cNvSpPr/>
        </xdr:nvSpPr>
        <xdr:spPr>
          <a:xfrm>
            <a:off x="8879089" y="5188643"/>
            <a:ext cx="1022722" cy="50289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965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62038546-9926-408B-96F0-4C9EAE544CCB}"/>
              </a:ext>
            </a:extLst>
          </xdr:cNvPr>
          <xdr:cNvSpPr/>
        </xdr:nvSpPr>
        <xdr:spPr>
          <a:xfrm>
            <a:off x="6645557" y="2627179"/>
            <a:ext cx="739792" cy="53505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442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F3B8A6BD-1B57-4F34-9316-86310F126D1C}"/>
              </a:ext>
            </a:extLst>
          </xdr:cNvPr>
          <xdr:cNvSpPr/>
        </xdr:nvSpPr>
        <xdr:spPr>
          <a:xfrm>
            <a:off x="5298641" y="1312233"/>
            <a:ext cx="746843" cy="53505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494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E1C78E2E-1DDF-4240-B3AA-F31E924FAD4F}"/>
              </a:ext>
            </a:extLst>
          </xdr:cNvPr>
          <xdr:cNvSpPr/>
        </xdr:nvSpPr>
        <xdr:spPr>
          <a:xfrm>
            <a:off x="7797249" y="3523845"/>
            <a:ext cx="739793" cy="52268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498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2D0BA3AC-5BD0-440F-A91E-46F62FAA4007}"/>
              </a:ext>
            </a:extLst>
          </xdr:cNvPr>
          <xdr:cNvSpPr/>
        </xdr:nvSpPr>
        <xdr:spPr>
          <a:xfrm>
            <a:off x="8913991" y="6131912"/>
            <a:ext cx="723175" cy="51526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807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1E-6F63-4793-8AAC-6B60F9796AB5}">
  <sheetPr>
    <tabColor theme="1" tint="0.14999847407452621"/>
  </sheetPr>
  <dimension ref="A1:CJ377"/>
  <sheetViews>
    <sheetView showGridLines="0" tabSelected="1" view="pageBreakPreview" zoomScale="86" zoomScaleNormal="80" zoomScaleSheetLayoutView="86" workbookViewId="0">
      <selection activeCell="A400" sqref="A400"/>
    </sheetView>
  </sheetViews>
  <sheetFormatPr baseColWidth="10" defaultColWidth="13" defaultRowHeight="16.5" x14ac:dyDescent="0.3"/>
  <cols>
    <col min="1" max="1" width="1.85546875" style="1" customWidth="1"/>
    <col min="2" max="2" width="15" style="1" customWidth="1"/>
    <col min="3" max="3" width="14.42578125" style="1" customWidth="1"/>
    <col min="4" max="4" width="14.140625" style="1" customWidth="1"/>
    <col min="5" max="5" width="18.42578125" style="1" customWidth="1"/>
    <col min="6" max="6" width="16.140625" style="1" customWidth="1"/>
    <col min="7" max="7" width="17.28515625" style="1" customWidth="1"/>
    <col min="8" max="10" width="16.140625" style="1" customWidth="1"/>
    <col min="11" max="11" width="13.28515625" style="1" customWidth="1"/>
    <col min="12" max="12" width="12.7109375" style="1" customWidth="1"/>
    <col min="13" max="14" width="17.5703125" style="1" customWidth="1"/>
    <col min="15" max="15" width="17" style="1" customWidth="1"/>
    <col min="16" max="16" width="14.7109375" style="1" customWidth="1"/>
    <col min="17" max="17" width="14.140625" style="1" customWidth="1"/>
    <col min="18" max="18" width="12.7109375" style="1" customWidth="1"/>
    <col min="19" max="19" width="2.7109375" style="1" customWidth="1"/>
    <col min="20" max="20" width="5" style="1" customWidth="1"/>
    <col min="21" max="22" width="15" style="1" customWidth="1"/>
    <col min="23" max="23" width="14.85546875" style="1" customWidth="1"/>
    <col min="24" max="24" width="14.85546875" style="2" customWidth="1"/>
    <col min="25" max="25" width="12.42578125" style="2" bestFit="1" customWidth="1"/>
    <col min="26" max="26" width="8.7109375" style="2" bestFit="1" customWidth="1"/>
    <col min="27" max="27" width="10.140625" style="2" bestFit="1" customWidth="1"/>
    <col min="28" max="28" width="12.42578125" style="2" bestFit="1" customWidth="1"/>
    <col min="29" max="29" width="8.7109375" style="2" bestFit="1" customWidth="1"/>
    <col min="30" max="30" width="10.140625" style="2" bestFit="1" customWidth="1"/>
    <col min="31" max="31" width="12.42578125" style="2" bestFit="1" customWidth="1"/>
    <col min="32" max="32" width="8.7109375" style="2" bestFit="1" customWidth="1"/>
    <col min="33" max="33" width="10.140625" style="2" bestFit="1" customWidth="1"/>
    <col min="34" max="34" width="12.42578125" style="2" bestFit="1" customWidth="1"/>
    <col min="35" max="35" width="8.7109375" style="2" bestFit="1" customWidth="1"/>
    <col min="36" max="36" width="10.140625" style="2" bestFit="1" customWidth="1"/>
    <col min="37" max="37" width="12.42578125" style="2" bestFit="1" customWidth="1"/>
    <col min="38" max="38" width="8.7109375" style="2" bestFit="1" customWidth="1"/>
    <col min="39" max="39" width="8" style="2" bestFit="1" customWidth="1"/>
    <col min="40" max="40" width="12.42578125" style="2" bestFit="1" customWidth="1"/>
    <col min="41" max="41" width="8.7109375" style="2" bestFit="1" customWidth="1"/>
    <col min="42" max="42" width="8" style="2" bestFit="1" customWidth="1"/>
    <col min="43" max="43" width="12.42578125" style="2" bestFit="1" customWidth="1"/>
    <col min="44" max="44" width="8.7109375" style="2" bestFit="1" customWidth="1"/>
    <col min="45" max="45" width="8" style="2" bestFit="1" customWidth="1"/>
    <col min="46" max="46" width="12.42578125" style="2" bestFit="1" customWidth="1"/>
    <col min="47" max="47" width="8.7109375" style="2" bestFit="1" customWidth="1"/>
    <col min="48" max="48" width="8" style="2" bestFit="1" customWidth="1"/>
    <col min="49" max="49" width="12.42578125" style="2" bestFit="1" customWidth="1"/>
    <col min="50" max="50" width="8.7109375" style="2" bestFit="1" customWidth="1"/>
    <col min="51" max="51" width="8" style="2" bestFit="1" customWidth="1"/>
    <col min="52" max="52" width="12.42578125" style="2" bestFit="1" customWidth="1"/>
    <col min="53" max="53" width="8.7109375" style="2" bestFit="1" customWidth="1"/>
    <col min="54" max="54" width="8" style="2" bestFit="1" customWidth="1"/>
    <col min="55" max="16384" width="13" style="1"/>
  </cols>
  <sheetData>
    <row r="1" spans="2:54" x14ac:dyDescent="0.3">
      <c r="B1" s="146"/>
      <c r="I1" s="145"/>
      <c r="L1" s="145"/>
      <c r="Q1" s="145"/>
      <c r="T1" s="145"/>
      <c r="V1" s="145"/>
      <c r="X1" s="144"/>
      <c r="AA1" s="144"/>
      <c r="AD1" s="144"/>
      <c r="AG1" s="144"/>
      <c r="AJ1" s="144"/>
    </row>
    <row r="3" spans="2:54" x14ac:dyDescent="0.3">
      <c r="M3" s="143"/>
    </row>
    <row r="4" spans="2:54" ht="40.5" customHeight="1" x14ac:dyDescent="0.3"/>
    <row r="5" spans="2:54" ht="12" customHeight="1" x14ac:dyDescent="0.3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3"/>
    </row>
    <row r="6" spans="2:54" s="140" customFormat="1" ht="23.25" customHeight="1" x14ac:dyDescent="0.3">
      <c r="B6" s="139" t="s">
        <v>222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3"/>
      <c r="T6" s="142"/>
      <c r="U6" s="142"/>
      <c r="V6" s="142"/>
      <c r="W6" s="142"/>
      <c r="X6" s="135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</row>
    <row r="7" spans="2:54" ht="27.75" customHeight="1" x14ac:dyDescent="0.3">
      <c r="B7" s="139" t="s">
        <v>221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3"/>
      <c r="T7" s="138"/>
      <c r="U7" s="138"/>
      <c r="V7" s="138"/>
      <c r="W7" s="138"/>
      <c r="X7" s="135"/>
    </row>
    <row r="8" spans="2:54" ht="11.25" customHeight="1" x14ac:dyDescent="0.3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3"/>
      <c r="T8" s="136"/>
      <c r="U8" s="136"/>
      <c r="V8" s="136"/>
      <c r="W8" s="136"/>
      <c r="X8" s="135"/>
    </row>
    <row r="9" spans="2:54" ht="23.25" customHeight="1" x14ac:dyDescent="0.3">
      <c r="B9" s="136" t="s">
        <v>220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3"/>
      <c r="T9" s="136"/>
      <c r="U9" s="136"/>
      <c r="V9" s="136"/>
      <c r="W9" s="136"/>
      <c r="X9" s="135"/>
    </row>
    <row r="10" spans="2:54" ht="7.5" customHeight="1" x14ac:dyDescent="0.3"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  <c r="R10" s="134"/>
      <c r="S10" s="133"/>
      <c r="T10" s="133"/>
      <c r="U10" s="133"/>
      <c r="V10" s="133"/>
      <c r="W10" s="133"/>
      <c r="X10" s="132"/>
    </row>
    <row r="11" spans="2:54" ht="7.5" customHeight="1" x14ac:dyDescent="0.3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  <c r="R11" s="134"/>
      <c r="S11" s="133"/>
      <c r="T11" s="133"/>
      <c r="U11" s="133"/>
      <c r="V11" s="133"/>
      <c r="W11" s="133"/>
      <c r="X11" s="132"/>
    </row>
    <row r="12" spans="2:54" ht="7.5" customHeight="1" x14ac:dyDescent="0.3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134"/>
      <c r="S12" s="133"/>
      <c r="T12" s="133"/>
      <c r="U12" s="133"/>
      <c r="V12" s="133"/>
      <c r="W12" s="133"/>
      <c r="X12" s="132"/>
    </row>
    <row r="13" spans="2:54" ht="18" customHeight="1" x14ac:dyDescent="0.3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5" spans="2:54" ht="30" customHeight="1" x14ac:dyDescent="0.3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4"/>
    </row>
    <row r="16" spans="2:54" ht="30" customHeight="1" x14ac:dyDescent="0.3">
      <c r="C16" s="131" t="s">
        <v>219</v>
      </c>
      <c r="D16" s="131"/>
      <c r="E16" s="131"/>
      <c r="F16" s="131"/>
      <c r="G16" s="131"/>
      <c r="H16" s="131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114"/>
    </row>
    <row r="17" spans="2:24" ht="27" customHeight="1" x14ac:dyDescent="0.3">
      <c r="B17" s="54"/>
      <c r="C17" s="54"/>
      <c r="D17" s="54"/>
      <c r="E17" s="54"/>
      <c r="F17" s="54"/>
      <c r="G17" s="54"/>
      <c r="H17" s="54"/>
      <c r="L17" s="54"/>
      <c r="M17" s="54"/>
      <c r="R17" s="54"/>
      <c r="S17" s="54"/>
      <c r="T17" s="54"/>
      <c r="U17" s="54"/>
      <c r="V17" s="54"/>
      <c r="W17" s="54"/>
      <c r="X17" s="114"/>
    </row>
    <row r="18" spans="2:24" ht="21" customHeight="1" x14ac:dyDescent="0.3">
      <c r="E18" s="54"/>
      <c r="F18" s="54"/>
      <c r="G18" s="54"/>
      <c r="H18" s="54"/>
      <c r="J18" s="37" t="s">
        <v>49</v>
      </c>
      <c r="K18" s="52" t="s">
        <v>1</v>
      </c>
      <c r="L18" s="38"/>
      <c r="M18" s="54"/>
      <c r="R18" s="54"/>
      <c r="S18" s="54"/>
      <c r="T18" s="54"/>
      <c r="U18" s="54"/>
      <c r="V18" s="54"/>
      <c r="W18" s="54"/>
      <c r="X18" s="114"/>
    </row>
    <row r="19" spans="2:24" ht="21" customHeight="1" x14ac:dyDescent="0.3">
      <c r="E19" s="54"/>
      <c r="F19" s="54"/>
      <c r="G19" s="54"/>
      <c r="H19" s="54"/>
      <c r="J19" s="37"/>
      <c r="K19" s="52"/>
      <c r="L19" s="38"/>
      <c r="M19" s="54"/>
      <c r="R19" s="54"/>
      <c r="S19" s="54"/>
      <c r="T19" s="54"/>
      <c r="U19" s="54"/>
      <c r="V19" s="54"/>
      <c r="W19" s="54"/>
      <c r="X19" s="114"/>
    </row>
    <row r="20" spans="2:24" ht="21" customHeight="1" x14ac:dyDescent="0.3">
      <c r="E20" s="54"/>
      <c r="F20" s="54"/>
      <c r="G20" s="54"/>
      <c r="H20" s="54"/>
      <c r="J20" s="12" t="s">
        <v>48</v>
      </c>
      <c r="K20" s="86">
        <v>5086</v>
      </c>
      <c r="L20" s="86"/>
      <c r="M20" s="54"/>
      <c r="R20" s="54"/>
      <c r="S20" s="54"/>
      <c r="T20" s="54"/>
      <c r="U20" s="54"/>
      <c r="V20" s="54"/>
      <c r="W20" s="54"/>
      <c r="X20" s="114"/>
    </row>
    <row r="21" spans="2:24" ht="21" customHeight="1" x14ac:dyDescent="0.3">
      <c r="E21" s="54"/>
      <c r="F21" s="54"/>
      <c r="G21" s="54"/>
      <c r="H21" s="54"/>
      <c r="J21" s="101" t="s">
        <v>47</v>
      </c>
      <c r="K21" s="130">
        <v>7013</v>
      </c>
      <c r="L21" s="130"/>
      <c r="M21" s="54"/>
      <c r="R21" s="54"/>
      <c r="S21" s="54"/>
      <c r="T21" s="54"/>
      <c r="U21" s="54"/>
      <c r="V21" s="54"/>
      <c r="W21" s="54"/>
      <c r="X21" s="114"/>
    </row>
    <row r="22" spans="2:24" ht="21" customHeight="1" x14ac:dyDescent="0.3">
      <c r="E22" s="54"/>
      <c r="F22" s="54"/>
      <c r="G22" s="54"/>
      <c r="H22" s="54"/>
      <c r="J22" s="101" t="s">
        <v>46</v>
      </c>
      <c r="K22" s="130">
        <v>8343</v>
      </c>
      <c r="L22" s="130"/>
      <c r="M22" s="54"/>
      <c r="R22" s="54"/>
      <c r="S22" s="54"/>
      <c r="T22" s="54"/>
      <c r="U22" s="54"/>
      <c r="V22" s="54"/>
      <c r="W22" s="54"/>
      <c r="X22" s="114"/>
    </row>
    <row r="23" spans="2:24" ht="21" customHeight="1" x14ac:dyDescent="0.3">
      <c r="E23" s="54"/>
      <c r="F23" s="54"/>
      <c r="G23" s="54"/>
      <c r="H23" s="54"/>
      <c r="J23" s="101" t="s">
        <v>45</v>
      </c>
      <c r="K23" s="130">
        <v>9088</v>
      </c>
      <c r="L23" s="130"/>
      <c r="M23" s="54"/>
      <c r="R23" s="54"/>
      <c r="S23" s="54"/>
      <c r="T23" s="54"/>
      <c r="U23" s="54"/>
      <c r="V23" s="54"/>
      <c r="W23" s="54"/>
      <c r="X23" s="114"/>
    </row>
    <row r="24" spans="2:24" ht="21" customHeight="1" x14ac:dyDescent="0.3">
      <c r="E24" s="54"/>
      <c r="F24" s="54"/>
      <c r="G24" s="54"/>
      <c r="H24" s="54"/>
      <c r="J24" s="101" t="s">
        <v>44</v>
      </c>
      <c r="K24" s="130">
        <v>10274</v>
      </c>
      <c r="L24" s="130"/>
      <c r="M24" s="54"/>
      <c r="R24" s="54"/>
      <c r="S24" s="54"/>
      <c r="T24" s="54"/>
      <c r="U24" s="54"/>
      <c r="V24" s="54"/>
      <c r="W24" s="54"/>
      <c r="X24" s="114"/>
    </row>
    <row r="25" spans="2:24" ht="21" customHeight="1" x14ac:dyDescent="0.3">
      <c r="E25" s="54"/>
      <c r="F25" s="54"/>
      <c r="G25" s="54"/>
      <c r="H25" s="54"/>
      <c r="J25" s="101" t="s">
        <v>43</v>
      </c>
      <c r="K25" s="130">
        <v>10751</v>
      </c>
      <c r="L25" s="130"/>
      <c r="M25" s="54"/>
      <c r="R25" s="54"/>
      <c r="S25" s="54"/>
      <c r="T25" s="54"/>
      <c r="U25" s="54"/>
      <c r="V25" s="54"/>
      <c r="W25" s="54"/>
      <c r="X25" s="114"/>
    </row>
    <row r="26" spans="2:24" ht="21" customHeight="1" x14ac:dyDescent="0.3">
      <c r="E26" s="54"/>
      <c r="F26" s="54"/>
      <c r="G26" s="54"/>
      <c r="H26" s="54"/>
      <c r="J26" s="101" t="s">
        <v>42</v>
      </c>
      <c r="K26" s="130">
        <v>10038</v>
      </c>
      <c r="L26" s="130"/>
      <c r="M26" s="54"/>
      <c r="R26" s="54"/>
      <c r="S26" s="54"/>
      <c r="T26" s="54"/>
      <c r="U26" s="54"/>
      <c r="V26" s="54"/>
      <c r="W26" s="54"/>
      <c r="X26" s="114"/>
    </row>
    <row r="27" spans="2:24" ht="21" customHeight="1" x14ac:dyDescent="0.3">
      <c r="E27" s="54"/>
      <c r="F27" s="54"/>
      <c r="G27" s="54"/>
      <c r="H27" s="54"/>
      <c r="J27" s="101" t="s">
        <v>41</v>
      </c>
      <c r="K27" s="130">
        <v>9550</v>
      </c>
      <c r="L27" s="130"/>
      <c r="M27" s="54"/>
      <c r="R27" s="54"/>
      <c r="S27" s="54"/>
      <c r="T27" s="54"/>
      <c r="U27" s="54"/>
      <c r="V27" s="54"/>
      <c r="W27" s="54"/>
      <c r="X27" s="114"/>
    </row>
    <row r="28" spans="2:24" ht="21" customHeight="1" x14ac:dyDescent="0.3">
      <c r="E28" s="54"/>
      <c r="F28" s="54"/>
      <c r="G28" s="54"/>
      <c r="H28" s="54"/>
      <c r="J28" s="101" t="s">
        <v>40</v>
      </c>
      <c r="K28" s="130">
        <v>10927</v>
      </c>
      <c r="L28" s="130"/>
      <c r="M28" s="54"/>
      <c r="R28" s="54"/>
      <c r="S28" s="54"/>
      <c r="T28" s="54"/>
      <c r="U28" s="54"/>
      <c r="V28" s="54"/>
      <c r="W28" s="54"/>
      <c r="X28" s="114"/>
    </row>
    <row r="29" spans="2:24" ht="21" customHeight="1" x14ac:dyDescent="0.3">
      <c r="E29" s="54"/>
      <c r="F29" s="54"/>
      <c r="G29" s="54"/>
      <c r="H29" s="54"/>
      <c r="J29" s="101" t="s">
        <v>39</v>
      </c>
      <c r="K29" s="130">
        <v>11073</v>
      </c>
      <c r="L29" s="130"/>
      <c r="M29" s="54"/>
      <c r="R29" s="54"/>
      <c r="S29" s="54"/>
      <c r="T29" s="54"/>
      <c r="U29" s="54"/>
      <c r="V29" s="54"/>
      <c r="W29" s="54"/>
      <c r="X29" s="114"/>
    </row>
    <row r="30" spans="2:24" ht="21" customHeight="1" thickBot="1" x14ac:dyDescent="0.35">
      <c r="E30" s="54"/>
      <c r="F30" s="54"/>
      <c r="G30" s="54"/>
      <c r="H30" s="54"/>
      <c r="J30" s="101" t="s">
        <v>38</v>
      </c>
      <c r="K30" s="130">
        <v>11904</v>
      </c>
      <c r="L30" s="130"/>
      <c r="M30" s="54"/>
      <c r="R30" s="54"/>
      <c r="S30" s="54"/>
      <c r="T30" s="54"/>
      <c r="U30" s="54"/>
      <c r="V30" s="54"/>
      <c r="W30" s="54"/>
      <c r="X30" s="114"/>
    </row>
    <row r="31" spans="2:24" ht="21" customHeight="1" x14ac:dyDescent="0.3">
      <c r="E31" s="54"/>
      <c r="F31" s="54"/>
      <c r="G31" s="54"/>
      <c r="H31" s="54"/>
      <c r="J31" s="129" t="s">
        <v>1</v>
      </c>
      <c r="K31" s="119">
        <f>SUM(K20:L30)</f>
        <v>104047</v>
      </c>
      <c r="L31" s="119"/>
      <c r="M31" s="54"/>
      <c r="R31" s="54"/>
      <c r="S31" s="54"/>
      <c r="T31" s="54"/>
      <c r="U31" s="54"/>
      <c r="V31" s="54"/>
      <c r="W31" s="54"/>
      <c r="X31" s="114"/>
    </row>
    <row r="32" spans="2:24" ht="21" customHeight="1" x14ac:dyDescent="0.3">
      <c r="E32" s="54"/>
      <c r="F32" s="54"/>
      <c r="G32" s="54"/>
      <c r="H32" s="54"/>
      <c r="I32" s="54"/>
      <c r="J32" s="54"/>
      <c r="K32" s="54"/>
      <c r="L32" s="54"/>
      <c r="M32" s="54"/>
      <c r="R32" s="54"/>
      <c r="S32" s="54"/>
      <c r="T32" s="54"/>
      <c r="U32" s="54"/>
      <c r="V32" s="54"/>
      <c r="W32" s="54"/>
      <c r="X32" s="114"/>
    </row>
    <row r="33" spans="2:24" ht="21" customHeight="1" x14ac:dyDescent="0.3">
      <c r="E33" s="54"/>
      <c r="F33" s="54"/>
      <c r="G33" s="54"/>
      <c r="H33" s="54"/>
      <c r="I33" s="54"/>
      <c r="J33" s="54"/>
      <c r="K33" s="54"/>
      <c r="L33" s="54"/>
      <c r="M33" s="54"/>
      <c r="R33" s="54"/>
      <c r="S33" s="54"/>
      <c r="T33" s="54"/>
      <c r="U33" s="54"/>
      <c r="V33" s="54"/>
      <c r="W33" s="54"/>
      <c r="X33" s="114"/>
    </row>
    <row r="34" spans="2:24" ht="21" customHeight="1" x14ac:dyDescent="0.3">
      <c r="E34" s="54"/>
      <c r="F34" s="54"/>
      <c r="G34" s="54"/>
      <c r="H34" s="54"/>
      <c r="I34" s="54"/>
      <c r="J34" s="54"/>
      <c r="K34" s="54"/>
      <c r="L34" s="54"/>
      <c r="M34" s="54"/>
      <c r="R34" s="54"/>
      <c r="S34" s="54"/>
      <c r="T34" s="54"/>
      <c r="U34" s="54"/>
      <c r="V34" s="54"/>
      <c r="W34" s="54"/>
      <c r="X34" s="114"/>
    </row>
    <row r="35" spans="2:24" ht="21" customHeight="1" x14ac:dyDescent="0.3">
      <c r="E35" s="54"/>
      <c r="F35" s="54"/>
      <c r="G35" s="54"/>
      <c r="H35" s="54"/>
      <c r="I35" s="54"/>
      <c r="J35" s="37" t="s">
        <v>49</v>
      </c>
      <c r="K35" s="122" t="s">
        <v>1</v>
      </c>
      <c r="L35" s="121"/>
      <c r="M35" s="51" t="s">
        <v>36</v>
      </c>
      <c r="N35" s="51" t="s">
        <v>35</v>
      </c>
      <c r="O35" s="51" t="s">
        <v>34</v>
      </c>
      <c r="P35" s="51" t="s">
        <v>33</v>
      </c>
      <c r="Q35" s="52" t="s">
        <v>32</v>
      </c>
      <c r="R35" s="54"/>
      <c r="S35" s="54"/>
      <c r="T35" s="54"/>
      <c r="U35" s="54"/>
      <c r="V35" s="54"/>
      <c r="W35" s="54"/>
      <c r="X35" s="114"/>
    </row>
    <row r="36" spans="2:24" ht="23.25" customHeight="1" x14ac:dyDescent="0.3">
      <c r="E36" s="54"/>
      <c r="F36" s="54"/>
      <c r="G36" s="54"/>
      <c r="H36" s="54"/>
      <c r="J36" s="37"/>
      <c r="K36" s="122"/>
      <c r="L36" s="121"/>
      <c r="M36" s="51"/>
      <c r="N36" s="51"/>
      <c r="O36" s="51"/>
      <c r="P36" s="51"/>
      <c r="Q36" s="52"/>
      <c r="T36" s="54"/>
      <c r="U36" s="54"/>
      <c r="V36" s="54"/>
      <c r="W36" s="54"/>
      <c r="X36" s="114"/>
    </row>
    <row r="37" spans="2:24" ht="21" customHeight="1" x14ac:dyDescent="0.3">
      <c r="E37" s="54"/>
      <c r="F37" s="54"/>
      <c r="G37" s="54"/>
      <c r="H37" s="54"/>
      <c r="J37" s="12" t="s">
        <v>48</v>
      </c>
      <c r="K37" s="86">
        <f>SUM(M37:Q37)</f>
        <v>5086</v>
      </c>
      <c r="L37" s="86"/>
      <c r="M37" s="10">
        <v>419</v>
      </c>
      <c r="N37" s="10">
        <v>4</v>
      </c>
      <c r="O37" s="10">
        <v>1968</v>
      </c>
      <c r="P37" s="10">
        <v>786</v>
      </c>
      <c r="Q37" s="10">
        <v>1909</v>
      </c>
      <c r="T37" s="54"/>
      <c r="U37" s="54"/>
      <c r="V37" s="54"/>
      <c r="W37" s="54"/>
      <c r="X37" s="114"/>
    </row>
    <row r="38" spans="2:24" ht="21" customHeight="1" x14ac:dyDescent="0.3">
      <c r="E38" s="54"/>
      <c r="F38" s="54"/>
      <c r="G38" s="54"/>
      <c r="H38" s="54"/>
      <c r="J38" s="101" t="s">
        <v>47</v>
      </c>
      <c r="K38" s="86">
        <f>SUM(M38:Q38)</f>
        <v>7013</v>
      </c>
      <c r="L38" s="86"/>
      <c r="M38" s="10">
        <v>597</v>
      </c>
      <c r="N38" s="10">
        <v>7</v>
      </c>
      <c r="O38" s="10">
        <v>2534</v>
      </c>
      <c r="P38" s="10">
        <v>917</v>
      </c>
      <c r="Q38" s="10">
        <v>2958</v>
      </c>
      <c r="T38" s="54"/>
      <c r="U38" s="54"/>
      <c r="V38" s="54"/>
      <c r="W38" s="54"/>
      <c r="X38" s="114"/>
    </row>
    <row r="39" spans="2:24" ht="21" customHeight="1" x14ac:dyDescent="0.3">
      <c r="E39" s="54"/>
      <c r="F39" s="54"/>
      <c r="G39" s="54"/>
      <c r="H39" s="54"/>
      <c r="J39" s="101" t="s">
        <v>46</v>
      </c>
      <c r="K39" s="86">
        <f>SUM(M39:Q39)</f>
        <v>8343</v>
      </c>
      <c r="L39" s="86"/>
      <c r="M39" s="10">
        <v>267</v>
      </c>
      <c r="N39" s="10">
        <v>4</v>
      </c>
      <c r="O39" s="10">
        <v>3679</v>
      </c>
      <c r="P39" s="10">
        <v>1017</v>
      </c>
      <c r="Q39" s="10">
        <v>3376</v>
      </c>
      <c r="T39" s="54"/>
      <c r="U39" s="54"/>
      <c r="V39" s="54"/>
      <c r="W39" s="54"/>
      <c r="X39" s="114"/>
    </row>
    <row r="40" spans="2:24" ht="21" customHeight="1" x14ac:dyDescent="0.3">
      <c r="E40" s="54"/>
      <c r="F40" s="54"/>
      <c r="G40" s="54"/>
      <c r="H40" s="54"/>
      <c r="J40" s="101" t="s">
        <v>45</v>
      </c>
      <c r="K40" s="86">
        <f>SUM(M40:Q40)</f>
        <v>9088</v>
      </c>
      <c r="L40" s="86"/>
      <c r="M40" s="10">
        <v>218</v>
      </c>
      <c r="N40" s="10">
        <v>14</v>
      </c>
      <c r="O40" s="10">
        <v>3695</v>
      </c>
      <c r="P40" s="10">
        <v>1508</v>
      </c>
      <c r="Q40" s="10">
        <v>3653</v>
      </c>
      <c r="T40" s="54"/>
      <c r="U40" s="54"/>
      <c r="V40" s="54"/>
      <c r="W40" s="54"/>
      <c r="X40" s="114"/>
    </row>
    <row r="41" spans="2:24" ht="21" customHeight="1" x14ac:dyDescent="0.3">
      <c r="E41" s="54"/>
      <c r="F41" s="54"/>
      <c r="G41" s="54"/>
      <c r="H41" s="54"/>
      <c r="J41" s="101" t="s">
        <v>44</v>
      </c>
      <c r="K41" s="86">
        <f>SUM(M41:Q41)</f>
        <v>10274</v>
      </c>
      <c r="L41" s="86"/>
      <c r="M41" s="10">
        <v>362</v>
      </c>
      <c r="N41" s="10">
        <v>95</v>
      </c>
      <c r="O41" s="10">
        <v>3836</v>
      </c>
      <c r="P41" s="10">
        <v>1335</v>
      </c>
      <c r="Q41" s="10">
        <v>4646</v>
      </c>
      <c r="T41" s="54"/>
      <c r="U41" s="54"/>
      <c r="V41" s="54"/>
      <c r="W41" s="54"/>
      <c r="X41" s="114"/>
    </row>
    <row r="42" spans="2:24" ht="21" customHeight="1" x14ac:dyDescent="0.3">
      <c r="E42" s="54"/>
      <c r="F42" s="54"/>
      <c r="G42" s="54"/>
      <c r="H42" s="54"/>
      <c r="J42" s="101" t="s">
        <v>43</v>
      </c>
      <c r="K42" s="86">
        <f>SUM(M42:Q42)</f>
        <v>10751</v>
      </c>
      <c r="L42" s="86"/>
      <c r="M42" s="10">
        <v>279</v>
      </c>
      <c r="N42" s="10">
        <v>196</v>
      </c>
      <c r="O42" s="10">
        <v>4070</v>
      </c>
      <c r="P42" s="10">
        <v>1266</v>
      </c>
      <c r="Q42" s="10">
        <v>4940</v>
      </c>
      <c r="T42" s="54"/>
      <c r="U42" s="54"/>
      <c r="V42" s="54"/>
      <c r="W42" s="54"/>
      <c r="X42" s="114"/>
    </row>
    <row r="43" spans="2:24" ht="21" customHeight="1" x14ac:dyDescent="0.3">
      <c r="E43" s="54"/>
      <c r="F43" s="54"/>
      <c r="G43" s="54"/>
      <c r="H43" s="54"/>
      <c r="J43" s="101" t="s">
        <v>42</v>
      </c>
      <c r="K43" s="86">
        <f>SUM(M43:Q43)</f>
        <v>10038</v>
      </c>
      <c r="L43" s="86"/>
      <c r="M43" s="10">
        <v>264</v>
      </c>
      <c r="N43" s="10">
        <v>249</v>
      </c>
      <c r="O43" s="10">
        <v>3552</v>
      </c>
      <c r="P43" s="10">
        <v>1293</v>
      </c>
      <c r="Q43" s="10">
        <v>4680</v>
      </c>
      <c r="T43" s="54"/>
      <c r="U43" s="54"/>
      <c r="V43" s="54"/>
      <c r="W43" s="54"/>
      <c r="X43" s="114"/>
    </row>
    <row r="44" spans="2:24" ht="21" customHeight="1" x14ac:dyDescent="0.3">
      <c r="E44" s="54"/>
      <c r="F44" s="54"/>
      <c r="G44" s="54"/>
      <c r="H44" s="54"/>
      <c r="J44" s="101" t="s">
        <v>41</v>
      </c>
      <c r="K44" s="86">
        <f>SUM(M44:Q44)</f>
        <v>9550</v>
      </c>
      <c r="L44" s="86"/>
      <c r="M44" s="10">
        <v>316</v>
      </c>
      <c r="N44" s="10">
        <v>193</v>
      </c>
      <c r="O44" s="10">
        <v>3611</v>
      </c>
      <c r="P44" s="10">
        <v>1280</v>
      </c>
      <c r="Q44" s="10">
        <v>4150</v>
      </c>
      <c r="T44" s="54"/>
      <c r="U44" s="54"/>
      <c r="V44" s="54"/>
      <c r="W44" s="54"/>
      <c r="X44" s="114"/>
    </row>
    <row r="45" spans="2:24" ht="21" customHeight="1" x14ac:dyDescent="0.3">
      <c r="E45" s="54"/>
      <c r="F45" s="54"/>
      <c r="G45" s="54"/>
      <c r="H45" s="54"/>
      <c r="J45" s="101" t="s">
        <v>40</v>
      </c>
      <c r="K45" s="86">
        <f>SUM(M45:Q45)</f>
        <v>10927</v>
      </c>
      <c r="L45" s="86"/>
      <c r="M45" s="10">
        <v>463</v>
      </c>
      <c r="N45" s="10">
        <v>211</v>
      </c>
      <c r="O45" s="10">
        <v>3744</v>
      </c>
      <c r="P45" s="10">
        <v>1581</v>
      </c>
      <c r="Q45" s="10">
        <v>4928</v>
      </c>
      <c r="T45" s="54"/>
      <c r="U45" s="54"/>
      <c r="V45" s="54"/>
      <c r="W45" s="54"/>
      <c r="X45" s="114"/>
    </row>
    <row r="46" spans="2:24" ht="21" customHeight="1" x14ac:dyDescent="0.3">
      <c r="B46" s="73" t="s">
        <v>125</v>
      </c>
      <c r="C46" s="72" t="s">
        <v>124</v>
      </c>
      <c r="D46" s="71"/>
      <c r="E46" s="54"/>
      <c r="F46" s="54"/>
      <c r="G46" s="54"/>
      <c r="H46" s="54"/>
      <c r="J46" s="101" t="s">
        <v>39</v>
      </c>
      <c r="K46" s="86">
        <f>SUM(M46:Q46)</f>
        <v>11073</v>
      </c>
      <c r="L46" s="86"/>
      <c r="M46" s="10">
        <v>276</v>
      </c>
      <c r="N46" s="10">
        <v>269</v>
      </c>
      <c r="O46" s="10">
        <v>3724</v>
      </c>
      <c r="P46" s="10">
        <v>1389</v>
      </c>
      <c r="Q46" s="10">
        <v>5415</v>
      </c>
      <c r="T46" s="54"/>
      <c r="U46" s="54"/>
      <c r="V46" s="54"/>
      <c r="W46" s="54"/>
      <c r="X46" s="114"/>
    </row>
    <row r="47" spans="2:24" ht="21" customHeight="1" thickBot="1" x14ac:dyDescent="0.35">
      <c r="B47" s="70"/>
      <c r="C47" s="57" t="s">
        <v>218</v>
      </c>
      <c r="D47" s="56"/>
      <c r="E47" s="54"/>
      <c r="F47" s="54"/>
      <c r="G47" s="54"/>
      <c r="H47" s="54"/>
      <c r="J47" s="101" t="s">
        <v>38</v>
      </c>
      <c r="K47" s="86">
        <f>SUM(M47:Q47)</f>
        <v>11904</v>
      </c>
      <c r="L47" s="86"/>
      <c r="M47" s="10">
        <v>299</v>
      </c>
      <c r="N47" s="10">
        <v>286</v>
      </c>
      <c r="O47" s="10">
        <v>4426</v>
      </c>
      <c r="P47" s="10">
        <v>1294</v>
      </c>
      <c r="Q47" s="10">
        <v>5599</v>
      </c>
      <c r="T47" s="54"/>
      <c r="U47" s="54"/>
      <c r="V47" s="54"/>
      <c r="W47" s="54"/>
      <c r="X47" s="114"/>
    </row>
    <row r="48" spans="2:24" ht="19.5" customHeight="1" x14ac:dyDescent="0.3">
      <c r="B48" s="69"/>
      <c r="C48" s="57" t="s">
        <v>217</v>
      </c>
      <c r="D48" s="56"/>
      <c r="E48" s="54"/>
      <c r="F48" s="54"/>
      <c r="G48" s="54"/>
      <c r="H48" s="54"/>
      <c r="J48" s="31" t="s">
        <v>1</v>
      </c>
      <c r="K48" s="119">
        <f>SUM(K37:K47)</f>
        <v>104047</v>
      </c>
      <c r="L48" s="119"/>
      <c r="M48" s="8">
        <f>SUM(M37:M47)</f>
        <v>3760</v>
      </c>
      <c r="N48" s="8">
        <f>SUM(N37:N47)</f>
        <v>1528</v>
      </c>
      <c r="O48" s="8">
        <f>SUM(O37:O47)</f>
        <v>38839</v>
      </c>
      <c r="P48" s="8">
        <f>SUM(P37:P47)</f>
        <v>13666</v>
      </c>
      <c r="Q48" s="8">
        <f>SUM(Q37:Q47)</f>
        <v>46254</v>
      </c>
      <c r="R48" s="54"/>
      <c r="S48" s="54"/>
      <c r="T48" s="54"/>
      <c r="U48" s="54"/>
      <c r="V48" s="54"/>
      <c r="W48" s="54"/>
      <c r="X48" s="114"/>
    </row>
    <row r="49" spans="2:24" ht="20.25" customHeight="1" x14ac:dyDescent="0.3">
      <c r="B49" s="66"/>
      <c r="C49" s="57" t="s">
        <v>216</v>
      </c>
      <c r="D49" s="56"/>
      <c r="E49" s="54"/>
      <c r="L49" s="54"/>
      <c r="M49" s="54"/>
      <c r="R49" s="54"/>
      <c r="S49" s="54"/>
      <c r="T49" s="54"/>
      <c r="U49" s="54"/>
      <c r="V49" s="54"/>
      <c r="W49" s="54"/>
      <c r="X49" s="114"/>
    </row>
    <row r="50" spans="2:24" ht="17.25" customHeight="1" x14ac:dyDescent="0.3">
      <c r="B50" s="62"/>
      <c r="C50" s="57" t="s">
        <v>215</v>
      </c>
      <c r="D50" s="56"/>
      <c r="E50" s="54"/>
      <c r="L50" s="54"/>
      <c r="M50" s="54"/>
      <c r="R50" s="54"/>
      <c r="S50" s="54"/>
      <c r="T50" s="54"/>
      <c r="U50" s="54"/>
      <c r="V50" s="54"/>
      <c r="W50" s="54"/>
      <c r="X50" s="114"/>
    </row>
    <row r="51" spans="2:24" ht="16.5" customHeight="1" x14ac:dyDescent="0.3">
      <c r="B51" s="61"/>
      <c r="C51" s="57" t="s">
        <v>214</v>
      </c>
      <c r="D51" s="56"/>
      <c r="J51" s="39"/>
      <c r="K51" s="39"/>
      <c r="L51" s="39"/>
      <c r="M51" s="39"/>
      <c r="N51" s="39"/>
      <c r="O51" s="39"/>
      <c r="P51" s="39"/>
      <c r="Q51" s="39"/>
      <c r="R51" s="39"/>
      <c r="S51" s="54"/>
      <c r="T51" s="54"/>
      <c r="U51" s="54"/>
      <c r="V51" s="54"/>
      <c r="W51" s="54"/>
      <c r="X51" s="114"/>
    </row>
    <row r="52" spans="2:24" ht="18.75" customHeight="1" x14ac:dyDescent="0.3">
      <c r="B52" s="58"/>
      <c r="C52" s="57" t="s">
        <v>213</v>
      </c>
      <c r="D52" s="56"/>
      <c r="P52" s="39"/>
      <c r="U52" s="54"/>
      <c r="V52" s="54"/>
      <c r="W52" s="54"/>
      <c r="X52" s="114"/>
    </row>
    <row r="53" spans="2:24" ht="28.5" customHeight="1" x14ac:dyDescent="0.3">
      <c r="L53" s="38" t="s">
        <v>212</v>
      </c>
      <c r="M53" s="37"/>
      <c r="N53" s="36" t="s">
        <v>1</v>
      </c>
      <c r="O53" s="120" t="s">
        <v>211</v>
      </c>
      <c r="P53" s="39"/>
      <c r="U53" s="54"/>
      <c r="V53" s="54"/>
      <c r="W53" s="54"/>
      <c r="X53" s="114"/>
    </row>
    <row r="54" spans="2:24" ht="18.600000000000001" customHeight="1" x14ac:dyDescent="0.3">
      <c r="L54" s="128" t="s">
        <v>210</v>
      </c>
      <c r="M54" s="128"/>
      <c r="N54" s="127">
        <v>55316</v>
      </c>
      <c r="O54" s="126">
        <v>0.53164435303276403</v>
      </c>
      <c r="P54" s="39"/>
      <c r="U54" s="54"/>
      <c r="V54" s="54"/>
      <c r="W54" s="54"/>
      <c r="X54" s="114"/>
    </row>
    <row r="55" spans="2:24" ht="18.600000000000001" customHeight="1" x14ac:dyDescent="0.3">
      <c r="L55" s="50" t="s">
        <v>209</v>
      </c>
      <c r="M55" s="50"/>
      <c r="N55" s="10">
        <v>43764</v>
      </c>
      <c r="O55" s="41">
        <v>0.42061760550520438</v>
      </c>
      <c r="P55" s="39"/>
      <c r="U55" s="54"/>
      <c r="V55" s="54"/>
      <c r="W55" s="54"/>
      <c r="X55" s="114"/>
    </row>
    <row r="56" spans="2:24" ht="18.600000000000001" customHeight="1" thickBot="1" x14ac:dyDescent="0.35">
      <c r="J56" s="39"/>
      <c r="K56" s="39"/>
      <c r="L56" s="128" t="s">
        <v>208</v>
      </c>
      <c r="M56" s="128"/>
      <c r="N56" s="127">
        <v>4967</v>
      </c>
      <c r="O56" s="126">
        <v>4.7738041462031582E-2</v>
      </c>
      <c r="P56" s="39"/>
      <c r="Q56" s="39"/>
      <c r="R56" s="39"/>
      <c r="S56" s="54"/>
      <c r="T56" s="54"/>
      <c r="U56" s="54"/>
      <c r="V56" s="54"/>
      <c r="W56" s="54"/>
      <c r="X56" s="114"/>
    </row>
    <row r="57" spans="2:24" ht="19.7" customHeight="1" x14ac:dyDescent="0.3">
      <c r="B57" s="94" t="s">
        <v>176</v>
      </c>
      <c r="C57" s="94"/>
      <c r="D57" s="94"/>
      <c r="E57" s="94"/>
      <c r="F57" s="94"/>
      <c r="G57" s="36" t="s">
        <v>1</v>
      </c>
      <c r="H57" s="120" t="s">
        <v>95</v>
      </c>
      <c r="L57" s="31" t="s">
        <v>1</v>
      </c>
      <c r="M57" s="8"/>
      <c r="N57" s="8">
        <f>SUM(N54:N56)</f>
        <v>104047</v>
      </c>
      <c r="O57" s="30">
        <f>SUM(O54:O56)</f>
        <v>0.99999999999999989</v>
      </c>
      <c r="S57" s="54"/>
      <c r="T57" s="54"/>
      <c r="U57" s="54"/>
      <c r="V57" s="54"/>
      <c r="W57" s="54"/>
      <c r="X57" s="114"/>
    </row>
    <row r="58" spans="2:24" ht="28.5" customHeight="1" x14ac:dyDescent="0.3">
      <c r="B58" s="50" t="s">
        <v>173</v>
      </c>
      <c r="C58" s="50"/>
      <c r="D58" s="50"/>
      <c r="E58" s="50"/>
      <c r="F58" s="50"/>
      <c r="G58" s="10">
        <v>1197</v>
      </c>
      <c r="H58" s="125">
        <f>G58/$G$73</f>
        <v>1.1504416273414898E-2</v>
      </c>
      <c r="S58" s="54"/>
      <c r="T58" s="54"/>
      <c r="U58" s="54"/>
      <c r="V58" s="54"/>
      <c r="W58" s="54"/>
      <c r="X58" s="114"/>
    </row>
    <row r="59" spans="2:24" ht="28.5" customHeight="1" x14ac:dyDescent="0.3">
      <c r="B59" s="50" t="s">
        <v>170</v>
      </c>
      <c r="C59" s="50"/>
      <c r="D59" s="50"/>
      <c r="E59" s="50"/>
      <c r="F59" s="50"/>
      <c r="G59" s="10">
        <v>2318</v>
      </c>
      <c r="H59" s="125">
        <f>G59/$G$73</f>
        <v>2.2278393418359011E-2</v>
      </c>
      <c r="S59" s="54"/>
      <c r="T59" s="54"/>
      <c r="U59" s="54"/>
      <c r="V59" s="54"/>
      <c r="W59" s="54"/>
      <c r="X59" s="114"/>
    </row>
    <row r="60" spans="2:24" ht="28.5" customHeight="1" x14ac:dyDescent="0.3">
      <c r="B60" s="50" t="s">
        <v>167</v>
      </c>
      <c r="C60" s="50"/>
      <c r="D60" s="50"/>
      <c r="E60" s="50"/>
      <c r="F60" s="50"/>
      <c r="G60" s="10">
        <v>231</v>
      </c>
      <c r="H60" s="125">
        <f>G60/$G$73</f>
        <v>2.2201505089046295E-3</v>
      </c>
      <c r="S60" s="54"/>
      <c r="T60" s="54"/>
      <c r="U60" s="54"/>
      <c r="V60" s="54"/>
      <c r="W60" s="54"/>
      <c r="X60" s="114"/>
    </row>
    <row r="61" spans="2:24" ht="28.5" customHeight="1" x14ac:dyDescent="0.3">
      <c r="B61" s="50" t="s">
        <v>164</v>
      </c>
      <c r="C61" s="50"/>
      <c r="D61" s="50"/>
      <c r="E61" s="50"/>
      <c r="F61" s="50"/>
      <c r="G61" s="10">
        <v>14</v>
      </c>
      <c r="H61" s="125">
        <f>G61/$G$73</f>
        <v>1.3455457629725029E-4</v>
      </c>
      <c r="J61" s="38" t="s">
        <v>207</v>
      </c>
      <c r="K61" s="37"/>
      <c r="L61" s="43" t="s">
        <v>1</v>
      </c>
      <c r="M61" s="14" t="s">
        <v>95</v>
      </c>
      <c r="N61" s="39"/>
      <c r="O61" s="38" t="s">
        <v>206</v>
      </c>
      <c r="P61" s="37"/>
      <c r="Q61" s="43" t="s">
        <v>1</v>
      </c>
      <c r="R61" s="14" t="s">
        <v>95</v>
      </c>
      <c r="U61" s="54"/>
      <c r="V61" s="54"/>
      <c r="W61" s="54"/>
      <c r="X61" s="114"/>
    </row>
    <row r="62" spans="2:24" ht="28.5" customHeight="1" x14ac:dyDescent="0.3">
      <c r="B62" s="50" t="s">
        <v>161</v>
      </c>
      <c r="C62" s="50"/>
      <c r="D62" s="50"/>
      <c r="E62" s="50"/>
      <c r="F62" s="50"/>
      <c r="G62" s="10">
        <v>1528</v>
      </c>
      <c r="H62" s="125">
        <f>G62/$G$73</f>
        <v>1.4685670898728459E-2</v>
      </c>
      <c r="J62" s="38"/>
      <c r="K62" s="37"/>
      <c r="L62" s="43"/>
      <c r="M62" s="14"/>
      <c r="N62" s="39"/>
      <c r="O62" s="38"/>
      <c r="P62" s="37"/>
      <c r="Q62" s="43"/>
      <c r="R62" s="14"/>
      <c r="U62" s="54"/>
      <c r="V62" s="54"/>
      <c r="W62" s="54"/>
      <c r="X62" s="114"/>
    </row>
    <row r="63" spans="2:24" ht="28.5" customHeight="1" x14ac:dyDescent="0.3">
      <c r="B63" s="50" t="s">
        <v>158</v>
      </c>
      <c r="C63" s="50"/>
      <c r="D63" s="50"/>
      <c r="E63" s="50"/>
      <c r="F63" s="50"/>
      <c r="G63" s="10">
        <v>33513</v>
      </c>
      <c r="H63" s="125">
        <f>G63/$G$73</f>
        <v>0.3220948225321249</v>
      </c>
      <c r="J63" s="50" t="s">
        <v>205</v>
      </c>
      <c r="K63" s="50"/>
      <c r="L63" s="10">
        <v>506</v>
      </c>
      <c r="M63" s="124">
        <f>L63/$L$79</f>
        <v>1.1562014441093137E-2</v>
      </c>
      <c r="N63" s="39"/>
      <c r="O63" s="50" t="s">
        <v>205</v>
      </c>
      <c r="P63" s="50"/>
      <c r="Q63" s="10">
        <v>140</v>
      </c>
      <c r="R63" s="41">
        <f>Q63/$Q$79</f>
        <v>2.8186027783370243E-2</v>
      </c>
      <c r="U63" s="54"/>
      <c r="V63" s="54"/>
      <c r="W63" s="54"/>
      <c r="X63" s="114"/>
    </row>
    <row r="64" spans="2:24" ht="28.5" customHeight="1" x14ac:dyDescent="0.3">
      <c r="B64" s="50" t="s">
        <v>204</v>
      </c>
      <c r="C64" s="50"/>
      <c r="D64" s="50"/>
      <c r="E64" s="50"/>
      <c r="F64" s="50"/>
      <c r="G64" s="10">
        <v>5326</v>
      </c>
      <c r="H64" s="125">
        <f>G64/$G$73</f>
        <v>5.1188405239939644E-2</v>
      </c>
      <c r="J64" s="50" t="s">
        <v>203</v>
      </c>
      <c r="K64" s="50"/>
      <c r="L64" s="10">
        <v>3535</v>
      </c>
      <c r="M64" s="124">
        <f>L64/$L$79</f>
        <v>8.0774152271273186E-2</v>
      </c>
      <c r="N64" s="39"/>
      <c r="O64" s="50" t="s">
        <v>203</v>
      </c>
      <c r="P64" s="50"/>
      <c r="Q64" s="10">
        <v>529</v>
      </c>
      <c r="R64" s="41">
        <f>Q64/$Q$79</f>
        <v>0.10650291926716328</v>
      </c>
      <c r="U64" s="54"/>
      <c r="V64" s="54"/>
      <c r="W64" s="54"/>
      <c r="X64" s="114"/>
    </row>
    <row r="65" spans="2:24" ht="33.75" customHeight="1" x14ac:dyDescent="0.3">
      <c r="B65" s="50" t="s">
        <v>155</v>
      </c>
      <c r="C65" s="50"/>
      <c r="D65" s="50"/>
      <c r="E65" s="50"/>
      <c r="F65" s="50"/>
      <c r="G65" s="10">
        <v>6143</v>
      </c>
      <c r="H65" s="125">
        <f>G65/$G$73</f>
        <v>5.9040625871000604E-2</v>
      </c>
      <c r="J65" s="50" t="s">
        <v>202</v>
      </c>
      <c r="K65" s="50"/>
      <c r="L65" s="10">
        <v>12945</v>
      </c>
      <c r="M65" s="124">
        <f>L65/$L$79</f>
        <v>0.2957910611461475</v>
      </c>
      <c r="N65" s="39"/>
      <c r="O65" s="50" t="s">
        <v>202</v>
      </c>
      <c r="P65" s="50"/>
      <c r="Q65" s="10">
        <v>850</v>
      </c>
      <c r="R65" s="41">
        <f>Q65/$Q$79</f>
        <v>0.17112945439903363</v>
      </c>
      <c r="U65" s="54"/>
      <c r="V65" s="54"/>
      <c r="W65" s="54"/>
      <c r="X65" s="114"/>
    </row>
    <row r="66" spans="2:24" ht="30" customHeight="1" x14ac:dyDescent="0.3">
      <c r="B66" s="50" t="s">
        <v>152</v>
      </c>
      <c r="C66" s="50"/>
      <c r="D66" s="50"/>
      <c r="E66" s="50"/>
      <c r="F66" s="50"/>
      <c r="G66" s="10">
        <v>4222</v>
      </c>
      <c r="H66" s="125">
        <f>G66/$G$73</f>
        <v>4.0577815794785047E-2</v>
      </c>
      <c r="I66" s="39"/>
      <c r="J66" s="50" t="s">
        <v>201</v>
      </c>
      <c r="K66" s="50"/>
      <c r="L66" s="10">
        <v>2731</v>
      </c>
      <c r="M66" s="124">
        <f>L66/$L$79</f>
        <v>6.2402888218627182E-2</v>
      </c>
      <c r="N66" s="39"/>
      <c r="O66" s="50" t="s">
        <v>201</v>
      </c>
      <c r="P66" s="50"/>
      <c r="Q66" s="10">
        <v>151</v>
      </c>
      <c r="R66" s="41">
        <f>Q66/$Q$79</f>
        <v>3.0400644252063621E-2</v>
      </c>
      <c r="U66" s="54"/>
      <c r="V66" s="54"/>
      <c r="W66" s="54"/>
      <c r="X66" s="114"/>
    </row>
    <row r="67" spans="2:24" ht="30" customHeight="1" x14ac:dyDescent="0.3">
      <c r="B67" s="50" t="s">
        <v>149</v>
      </c>
      <c r="C67" s="50"/>
      <c r="D67" s="50"/>
      <c r="E67" s="50"/>
      <c r="F67" s="50"/>
      <c r="G67" s="10">
        <v>3300</v>
      </c>
      <c r="H67" s="125">
        <f>G67/$G$73</f>
        <v>3.1716435841494708E-2</v>
      </c>
      <c r="I67" s="39"/>
      <c r="J67" s="50" t="s">
        <v>200</v>
      </c>
      <c r="K67" s="50"/>
      <c r="L67" s="10">
        <v>9246</v>
      </c>
      <c r="M67" s="124">
        <f>L67/$L$79</f>
        <v>0.21126953660542913</v>
      </c>
      <c r="N67" s="39"/>
      <c r="O67" s="50" t="s">
        <v>200</v>
      </c>
      <c r="P67" s="50"/>
      <c r="Q67" s="10">
        <v>999</v>
      </c>
      <c r="R67" s="41">
        <f>Q67/$Q$79</f>
        <v>0.20112744111133482</v>
      </c>
      <c r="U67" s="54"/>
      <c r="V67" s="54"/>
      <c r="W67" s="54"/>
      <c r="X67" s="114"/>
    </row>
    <row r="68" spans="2:24" ht="30" customHeight="1" x14ac:dyDescent="0.3">
      <c r="B68" s="50" t="s">
        <v>146</v>
      </c>
      <c r="C68" s="50"/>
      <c r="D68" s="50"/>
      <c r="E68" s="50"/>
      <c r="F68" s="50"/>
      <c r="G68" s="10">
        <v>1</v>
      </c>
      <c r="H68" s="125">
        <f>G68/$G$73</f>
        <v>9.611041164089305E-6</v>
      </c>
      <c r="I68" s="39"/>
      <c r="J68" s="50" t="s">
        <v>199</v>
      </c>
      <c r="K68" s="50"/>
      <c r="L68" s="10">
        <v>576</v>
      </c>
      <c r="M68" s="124">
        <f>L68/$L$79</f>
        <v>1.3161502604880724E-2</v>
      </c>
      <c r="N68" s="39"/>
      <c r="O68" s="50" t="s">
        <v>199</v>
      </c>
      <c r="P68" s="50"/>
      <c r="Q68" s="10">
        <v>30</v>
      </c>
      <c r="R68" s="41">
        <f>Q68/$Q$79</f>
        <v>6.0398630964364807E-3</v>
      </c>
      <c r="U68" s="54"/>
      <c r="V68" s="54"/>
      <c r="W68" s="54"/>
      <c r="X68" s="114"/>
    </row>
    <row r="69" spans="2:24" ht="30" customHeight="1" x14ac:dyDescent="0.3">
      <c r="B69" s="50" t="s">
        <v>143</v>
      </c>
      <c r="C69" s="50"/>
      <c r="D69" s="50"/>
      <c r="E69" s="50"/>
      <c r="F69" s="50"/>
      <c r="G69" s="10">
        <v>5757</v>
      </c>
      <c r="H69" s="125">
        <f>G69/$G$73</f>
        <v>5.5330763981662132E-2</v>
      </c>
      <c r="I69" s="39"/>
      <c r="J69" s="50" t="s">
        <v>198</v>
      </c>
      <c r="K69" s="50"/>
      <c r="L69" s="10">
        <v>137</v>
      </c>
      <c r="M69" s="124">
        <f>L69/$L$79</f>
        <v>3.1304268348414221E-3</v>
      </c>
      <c r="N69" s="39"/>
      <c r="O69" s="50" t="s">
        <v>198</v>
      </c>
      <c r="P69" s="50"/>
      <c r="Q69" s="10">
        <v>40</v>
      </c>
      <c r="R69" s="41">
        <f>Q69/$Q$79</f>
        <v>8.0531507952486415E-3</v>
      </c>
      <c r="U69" s="54"/>
      <c r="V69" s="54"/>
      <c r="W69" s="54"/>
      <c r="X69" s="114"/>
    </row>
    <row r="70" spans="2:24" ht="30" customHeight="1" x14ac:dyDescent="0.3">
      <c r="B70" s="50" t="s">
        <v>140</v>
      </c>
      <c r="C70" s="50"/>
      <c r="D70" s="50"/>
      <c r="E70" s="50"/>
      <c r="F70" s="50"/>
      <c r="G70" s="10">
        <v>12979</v>
      </c>
      <c r="H70" s="125">
        <f>G70/$G$73</f>
        <v>0.1247417032687151</v>
      </c>
      <c r="I70" s="39"/>
      <c r="J70" s="50" t="s">
        <v>197</v>
      </c>
      <c r="K70" s="50"/>
      <c r="L70" s="10">
        <v>736</v>
      </c>
      <c r="M70" s="124">
        <f>L70/$L$79</f>
        <v>1.6817475550680926E-2</v>
      </c>
      <c r="N70" s="39"/>
      <c r="O70" s="50" t="s">
        <v>197</v>
      </c>
      <c r="P70" s="50"/>
      <c r="Q70" s="10">
        <v>70</v>
      </c>
      <c r="R70" s="41">
        <f>Q70/$Q$79</f>
        <v>1.4093013891685121E-2</v>
      </c>
      <c r="U70" s="54"/>
      <c r="V70" s="54"/>
      <c r="W70" s="54"/>
      <c r="X70" s="114"/>
    </row>
    <row r="71" spans="2:24" ht="30" customHeight="1" x14ac:dyDescent="0.3">
      <c r="B71" s="50" t="s">
        <v>137</v>
      </c>
      <c r="C71" s="50"/>
      <c r="D71" s="50"/>
      <c r="E71" s="50"/>
      <c r="F71" s="50"/>
      <c r="G71" s="10">
        <v>12711</v>
      </c>
      <c r="H71" s="125">
        <f>G71/$G$73</f>
        <v>0.12216594423673917</v>
      </c>
      <c r="I71" s="39"/>
      <c r="J71" s="50" t="s">
        <v>196</v>
      </c>
      <c r="K71" s="50"/>
      <c r="L71" s="10">
        <v>2603</v>
      </c>
      <c r="M71" s="124">
        <f>L71/$L$79</f>
        <v>5.9478109861987025E-2</v>
      </c>
      <c r="N71" s="39"/>
      <c r="O71" s="50" t="s">
        <v>196</v>
      </c>
      <c r="P71" s="50"/>
      <c r="Q71" s="10">
        <v>420</v>
      </c>
      <c r="R71" s="41">
        <f>Q71/$Q$79</f>
        <v>8.4558083350110724E-2</v>
      </c>
      <c r="U71" s="54"/>
      <c r="V71" s="54"/>
      <c r="W71" s="54"/>
      <c r="X71" s="114"/>
    </row>
    <row r="72" spans="2:24" ht="30" customHeight="1" thickBot="1" x14ac:dyDescent="0.35">
      <c r="B72" s="50" t="s">
        <v>134</v>
      </c>
      <c r="C72" s="50"/>
      <c r="D72" s="50"/>
      <c r="E72" s="50"/>
      <c r="F72" s="50"/>
      <c r="G72" s="10">
        <v>14807</v>
      </c>
      <c r="H72" s="125">
        <f>G72/$G$73</f>
        <v>0.14231068651667034</v>
      </c>
      <c r="I72" s="39"/>
      <c r="J72" s="50" t="s">
        <v>195</v>
      </c>
      <c r="K72" s="50"/>
      <c r="L72" s="10">
        <v>323</v>
      </c>
      <c r="M72" s="124">
        <f>L72/$L$79</f>
        <v>7.3804953843341556E-3</v>
      </c>
      <c r="N72" s="39"/>
      <c r="O72" s="50" t="s">
        <v>195</v>
      </c>
      <c r="P72" s="50"/>
      <c r="Q72" s="10">
        <v>13</v>
      </c>
      <c r="R72" s="41">
        <f>Q72/$Q$79</f>
        <v>2.6172740084558083E-3</v>
      </c>
      <c r="U72" s="54"/>
      <c r="V72" s="54"/>
      <c r="W72" s="54"/>
      <c r="X72" s="114"/>
    </row>
    <row r="73" spans="2:24" ht="30" customHeight="1" x14ac:dyDescent="0.3">
      <c r="B73" s="31" t="s">
        <v>1</v>
      </c>
      <c r="C73" s="31"/>
      <c r="D73" s="31"/>
      <c r="E73" s="31"/>
      <c r="F73" s="31"/>
      <c r="G73" s="8">
        <v>104047</v>
      </c>
      <c r="H73" s="21">
        <v>1</v>
      </c>
      <c r="I73" s="39"/>
      <c r="J73" s="50" t="s">
        <v>194</v>
      </c>
      <c r="K73" s="50"/>
      <c r="L73" s="10">
        <v>14</v>
      </c>
      <c r="M73" s="124">
        <f>L73/$L$79</f>
        <v>3.1989763275751758E-4</v>
      </c>
      <c r="N73" s="39"/>
      <c r="O73" s="50" t="s">
        <v>194</v>
      </c>
      <c r="P73" s="50"/>
      <c r="Q73" s="10">
        <v>11</v>
      </c>
      <c r="R73" s="41">
        <f>Q73/$Q$79</f>
        <v>2.2146164686933762E-3</v>
      </c>
      <c r="U73" s="54"/>
      <c r="V73" s="54"/>
      <c r="W73" s="54"/>
      <c r="X73" s="114"/>
    </row>
    <row r="74" spans="2:24" ht="30" customHeight="1" x14ac:dyDescent="0.3">
      <c r="I74" s="39"/>
      <c r="J74" s="50" t="s">
        <v>193</v>
      </c>
      <c r="K74" s="50"/>
      <c r="L74" s="10">
        <v>926</v>
      </c>
      <c r="M74" s="124">
        <f>L74/$L$79</f>
        <v>2.1158943423818664E-2</v>
      </c>
      <c r="N74" s="39"/>
      <c r="O74" s="50" t="s">
        <v>193</v>
      </c>
      <c r="P74" s="50"/>
      <c r="Q74" s="10">
        <v>59</v>
      </c>
      <c r="R74" s="41">
        <f>Q74/$Q$79</f>
        <v>1.1878397422991745E-2</v>
      </c>
      <c r="U74" s="54"/>
      <c r="V74" s="54"/>
      <c r="W74" s="54"/>
      <c r="X74" s="114"/>
    </row>
    <row r="75" spans="2:24" ht="30" customHeight="1" x14ac:dyDescent="0.3">
      <c r="I75" s="39"/>
      <c r="J75" s="50" t="s">
        <v>192</v>
      </c>
      <c r="K75" s="50"/>
      <c r="L75" s="10">
        <v>586</v>
      </c>
      <c r="M75" s="124">
        <f>L75/$L$79</f>
        <v>1.3390000913993236E-2</v>
      </c>
      <c r="N75" s="39"/>
      <c r="O75" s="50" t="s">
        <v>192</v>
      </c>
      <c r="P75" s="50"/>
      <c r="Q75" s="10">
        <v>48</v>
      </c>
      <c r="R75" s="41">
        <f>Q75/$Q$79</f>
        <v>9.6637809542983698E-3</v>
      </c>
      <c r="U75" s="54"/>
      <c r="V75" s="54"/>
      <c r="W75" s="54"/>
      <c r="X75" s="114"/>
    </row>
    <row r="76" spans="2:24" ht="30" customHeight="1" x14ac:dyDescent="0.3">
      <c r="I76" s="39"/>
      <c r="J76" s="50" t="s">
        <v>191</v>
      </c>
      <c r="K76" s="50"/>
      <c r="L76" s="10">
        <v>510</v>
      </c>
      <c r="M76" s="124">
        <f>L76/$L$79</f>
        <v>1.165341376473814E-2</v>
      </c>
      <c r="N76" s="39"/>
      <c r="O76" s="50" t="s">
        <v>191</v>
      </c>
      <c r="P76" s="50"/>
      <c r="Q76" s="10">
        <v>121</v>
      </c>
      <c r="R76" s="41">
        <f>Q76/$Q$79</f>
        <v>2.4360781155627138E-2</v>
      </c>
      <c r="U76" s="54"/>
      <c r="V76" s="54"/>
      <c r="W76" s="54"/>
      <c r="X76" s="114"/>
    </row>
    <row r="77" spans="2:24" ht="30" customHeight="1" x14ac:dyDescent="0.3">
      <c r="I77" s="39"/>
      <c r="J77" s="34" t="s">
        <v>190</v>
      </c>
      <c r="K77" s="34"/>
      <c r="L77" s="10">
        <v>172</v>
      </c>
      <c r="M77" s="124">
        <f>L77/$L$79</f>
        <v>3.9301709167352166E-3</v>
      </c>
      <c r="N77" s="39"/>
      <c r="O77" s="34" t="s">
        <v>190</v>
      </c>
      <c r="P77" s="34"/>
      <c r="Q77" s="10">
        <v>28</v>
      </c>
      <c r="R77" s="41">
        <f>Q77/$Q$79</f>
        <v>5.637205556674049E-3</v>
      </c>
      <c r="U77" s="54"/>
      <c r="V77" s="54"/>
      <c r="W77" s="54"/>
      <c r="X77" s="114"/>
    </row>
    <row r="78" spans="2:24" ht="29.25" customHeight="1" thickBot="1" x14ac:dyDescent="0.35">
      <c r="B78" s="39"/>
      <c r="H78" s="39"/>
      <c r="I78" s="39"/>
      <c r="J78" s="50" t="s">
        <v>189</v>
      </c>
      <c r="K78" s="50"/>
      <c r="L78" s="10">
        <v>8218</v>
      </c>
      <c r="M78" s="124">
        <f>L78/$L$79</f>
        <v>0.18777991042866282</v>
      </c>
      <c r="N78" s="39"/>
      <c r="O78" s="50" t="s">
        <v>189</v>
      </c>
      <c r="P78" s="50"/>
      <c r="Q78" s="10">
        <v>1458</v>
      </c>
      <c r="R78" s="41">
        <f>Q78/$Q$79</f>
        <v>0.29353734648681296</v>
      </c>
      <c r="S78" s="54"/>
      <c r="U78" s="54"/>
      <c r="V78" s="54"/>
      <c r="W78" s="54"/>
      <c r="X78" s="114"/>
    </row>
    <row r="79" spans="2:24" ht="29.25" customHeight="1" x14ac:dyDescent="0.3">
      <c r="B79" s="39"/>
      <c r="H79" s="39"/>
      <c r="I79" s="39"/>
      <c r="J79" s="31" t="s">
        <v>1</v>
      </c>
      <c r="K79" s="8"/>
      <c r="L79" s="8">
        <f>SUM(L63:L78)</f>
        <v>43764</v>
      </c>
      <c r="M79" s="123">
        <f>SUM(M63:M78)</f>
        <v>0.99999999999999989</v>
      </c>
      <c r="N79" s="39"/>
      <c r="O79" s="31" t="s">
        <v>1</v>
      </c>
      <c r="P79" s="8"/>
      <c r="Q79" s="8">
        <f>SUM(Q63:Q78)</f>
        <v>4967</v>
      </c>
      <c r="R79" s="30">
        <f>SUM(R63:R78)</f>
        <v>0.99999999999999989</v>
      </c>
      <c r="S79" s="54"/>
      <c r="X79" s="114"/>
    </row>
    <row r="80" spans="2:24" ht="29.25" customHeight="1" x14ac:dyDescent="0.3">
      <c r="B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54"/>
      <c r="X80" s="114"/>
    </row>
    <row r="81" spans="2:24" ht="29.25" customHeight="1" x14ac:dyDescent="0.3">
      <c r="B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54"/>
      <c r="X81" s="114"/>
    </row>
    <row r="82" spans="2:24" ht="29.25" customHeight="1" x14ac:dyDescent="0.3">
      <c r="B82" s="37" t="s">
        <v>37</v>
      </c>
      <c r="C82" s="122" t="s">
        <v>1</v>
      </c>
      <c r="D82" s="121"/>
      <c r="E82" s="51" t="s">
        <v>36</v>
      </c>
      <c r="F82" s="51" t="s">
        <v>35</v>
      </c>
      <c r="G82" s="51" t="s">
        <v>34</v>
      </c>
      <c r="H82" s="51" t="s">
        <v>33</v>
      </c>
      <c r="I82" s="52" t="s">
        <v>32</v>
      </c>
      <c r="R82" s="39"/>
      <c r="S82" s="54"/>
      <c r="X82" s="114"/>
    </row>
    <row r="83" spans="2:24" ht="29.25" customHeight="1" x14ac:dyDescent="0.3">
      <c r="B83" s="37"/>
      <c r="C83" s="122"/>
      <c r="D83" s="121"/>
      <c r="E83" s="51"/>
      <c r="F83" s="51"/>
      <c r="G83" s="51"/>
      <c r="H83" s="51"/>
      <c r="I83" s="52"/>
      <c r="R83" s="39"/>
      <c r="S83" s="54"/>
      <c r="X83" s="114"/>
    </row>
    <row r="84" spans="2:24" ht="26.45" customHeight="1" x14ac:dyDescent="0.3">
      <c r="B84" s="101" t="s">
        <v>27</v>
      </c>
      <c r="C84" s="86">
        <f>SUM(E84:I84)</f>
        <v>1750</v>
      </c>
      <c r="D84" s="86"/>
      <c r="E84" s="10">
        <v>80</v>
      </c>
      <c r="F84" s="10">
        <v>54</v>
      </c>
      <c r="G84" s="10">
        <v>570</v>
      </c>
      <c r="H84" s="10">
        <v>328</v>
      </c>
      <c r="I84" s="10">
        <v>718</v>
      </c>
      <c r="R84" s="39"/>
      <c r="S84" s="54"/>
      <c r="X84" s="114"/>
    </row>
    <row r="85" spans="2:24" ht="26.45" customHeight="1" x14ac:dyDescent="0.3">
      <c r="B85" s="101" t="s">
        <v>26</v>
      </c>
      <c r="C85" s="86">
        <f>SUM(E85:I85)</f>
        <v>4563</v>
      </c>
      <c r="D85" s="86"/>
      <c r="E85" s="10">
        <v>6</v>
      </c>
      <c r="F85" s="10">
        <v>208</v>
      </c>
      <c r="G85" s="10">
        <v>2074</v>
      </c>
      <c r="H85" s="10">
        <v>470</v>
      </c>
      <c r="I85" s="10">
        <v>1805</v>
      </c>
      <c r="R85" s="39"/>
      <c r="S85" s="54"/>
      <c r="X85" s="114"/>
    </row>
    <row r="86" spans="2:24" ht="26.45" customHeight="1" x14ac:dyDescent="0.3">
      <c r="B86" s="101" t="s">
        <v>25</v>
      </c>
      <c r="C86" s="86">
        <f>SUM(E86:I86)</f>
        <v>3337</v>
      </c>
      <c r="D86" s="86"/>
      <c r="E86" s="10">
        <v>96</v>
      </c>
      <c r="F86" s="10">
        <v>70</v>
      </c>
      <c r="G86" s="10">
        <v>809</v>
      </c>
      <c r="H86" s="10">
        <v>354</v>
      </c>
      <c r="I86" s="10">
        <v>2008</v>
      </c>
      <c r="K86" s="38" t="s">
        <v>49</v>
      </c>
      <c r="L86" s="37"/>
      <c r="M86" s="36">
        <v>2023</v>
      </c>
      <c r="N86" s="36">
        <v>2024</v>
      </c>
      <c r="O86" s="120" t="s">
        <v>70</v>
      </c>
      <c r="R86" s="39"/>
      <c r="S86" s="54"/>
      <c r="X86" s="114"/>
    </row>
    <row r="87" spans="2:24" ht="26.45" customHeight="1" x14ac:dyDescent="0.3">
      <c r="B87" s="101" t="s">
        <v>24</v>
      </c>
      <c r="C87" s="86">
        <f>SUM(E87:I87)</f>
        <v>6533</v>
      </c>
      <c r="D87" s="86"/>
      <c r="E87" s="10">
        <v>15</v>
      </c>
      <c r="F87" s="10">
        <v>143</v>
      </c>
      <c r="G87" s="10">
        <v>2666</v>
      </c>
      <c r="H87" s="10">
        <v>939</v>
      </c>
      <c r="I87" s="10">
        <v>2770</v>
      </c>
      <c r="K87" s="34" t="s">
        <v>48</v>
      </c>
      <c r="L87" s="34"/>
      <c r="M87" s="33">
        <v>3532</v>
      </c>
      <c r="N87" s="33">
        <v>5086</v>
      </c>
      <c r="O87" s="32">
        <f>N87/M87-1</f>
        <v>0.43997734994337478</v>
      </c>
      <c r="R87" s="39"/>
      <c r="S87" s="54"/>
      <c r="X87" s="114"/>
    </row>
    <row r="88" spans="2:24" ht="26.45" customHeight="1" x14ac:dyDescent="0.3">
      <c r="B88" s="101" t="s">
        <v>23</v>
      </c>
      <c r="C88" s="86">
        <f>SUM(E88:I88)</f>
        <v>4161</v>
      </c>
      <c r="D88" s="86"/>
      <c r="E88" s="10">
        <v>162</v>
      </c>
      <c r="F88" s="10">
        <v>61</v>
      </c>
      <c r="G88" s="10">
        <v>1523</v>
      </c>
      <c r="H88" s="10">
        <v>616</v>
      </c>
      <c r="I88" s="10">
        <v>1799</v>
      </c>
      <c r="K88" s="34" t="s">
        <v>47</v>
      </c>
      <c r="L88" s="34"/>
      <c r="M88" s="33">
        <v>5828</v>
      </c>
      <c r="N88" s="33">
        <v>7013</v>
      </c>
      <c r="O88" s="32">
        <f>N88/M88-1</f>
        <v>0.20332875772134518</v>
      </c>
      <c r="R88" s="39"/>
      <c r="S88" s="54"/>
      <c r="X88" s="114"/>
    </row>
    <row r="89" spans="2:24" ht="26.45" customHeight="1" x14ac:dyDescent="0.3">
      <c r="B89" s="101" t="s">
        <v>22</v>
      </c>
      <c r="C89" s="86">
        <f>SUM(E89:I89)</f>
        <v>3446</v>
      </c>
      <c r="D89" s="86"/>
      <c r="E89" s="10">
        <v>17</v>
      </c>
      <c r="F89" s="10">
        <v>87</v>
      </c>
      <c r="G89" s="10">
        <v>1504</v>
      </c>
      <c r="H89" s="10">
        <v>427</v>
      </c>
      <c r="I89" s="10">
        <v>1411</v>
      </c>
      <c r="K89" s="34" t="s">
        <v>46</v>
      </c>
      <c r="L89" s="34"/>
      <c r="M89" s="33">
        <v>7662</v>
      </c>
      <c r="N89" s="33">
        <v>8343</v>
      </c>
      <c r="O89" s="32">
        <f>N89/M89-1</f>
        <v>8.8880187940485467E-2</v>
      </c>
      <c r="R89" s="39"/>
      <c r="S89" s="54"/>
      <c r="X89" s="114"/>
    </row>
    <row r="90" spans="2:24" ht="26.45" customHeight="1" x14ac:dyDescent="0.3">
      <c r="B90" s="101" t="s">
        <v>21</v>
      </c>
      <c r="C90" s="86">
        <f>SUM(E90:I90)</f>
        <v>3614</v>
      </c>
      <c r="D90" s="86"/>
      <c r="E90" s="10">
        <v>5</v>
      </c>
      <c r="F90" s="10">
        <v>7</v>
      </c>
      <c r="G90" s="10">
        <v>1176</v>
      </c>
      <c r="H90" s="10">
        <v>433</v>
      </c>
      <c r="I90" s="10">
        <v>1993</v>
      </c>
      <c r="K90" s="34" t="s">
        <v>45</v>
      </c>
      <c r="L90" s="34"/>
      <c r="M90" s="33">
        <v>8034</v>
      </c>
      <c r="N90" s="33">
        <v>9088</v>
      </c>
      <c r="O90" s="32">
        <f>N90/M90-1</f>
        <v>0.13119243216330601</v>
      </c>
      <c r="R90" s="39"/>
      <c r="S90" s="54"/>
      <c r="X90" s="114"/>
    </row>
    <row r="91" spans="2:24" ht="26.45" customHeight="1" x14ac:dyDescent="0.3">
      <c r="B91" s="101" t="s">
        <v>20</v>
      </c>
      <c r="C91" s="86">
        <f>SUM(E91:I91)</f>
        <v>7543</v>
      </c>
      <c r="D91" s="86"/>
      <c r="E91" s="10">
        <v>310</v>
      </c>
      <c r="F91" s="10">
        <v>69</v>
      </c>
      <c r="G91" s="10">
        <v>2707</v>
      </c>
      <c r="H91" s="10">
        <v>1333</v>
      </c>
      <c r="I91" s="10">
        <v>3124</v>
      </c>
      <c r="K91" s="34" t="s">
        <v>44</v>
      </c>
      <c r="L91" s="34"/>
      <c r="M91" s="33">
        <v>10061</v>
      </c>
      <c r="N91" s="33">
        <v>10274</v>
      </c>
      <c r="O91" s="32">
        <f>N91/M91-1</f>
        <v>2.1170857767617512E-2</v>
      </c>
      <c r="R91" s="39"/>
      <c r="S91" s="54"/>
      <c r="X91" s="114"/>
    </row>
    <row r="92" spans="2:24" ht="26.45" customHeight="1" x14ac:dyDescent="0.3">
      <c r="B92" s="101" t="s">
        <v>19</v>
      </c>
      <c r="C92" s="86">
        <f>SUM(E92:I92)</f>
        <v>1980</v>
      </c>
      <c r="D92" s="86"/>
      <c r="E92" s="10">
        <v>70</v>
      </c>
      <c r="F92" s="10">
        <v>49</v>
      </c>
      <c r="G92" s="10">
        <v>988</v>
      </c>
      <c r="H92" s="10">
        <v>442</v>
      </c>
      <c r="I92" s="10">
        <v>431</v>
      </c>
      <c r="K92" s="34" t="s">
        <v>43</v>
      </c>
      <c r="L92" s="34"/>
      <c r="M92" s="33">
        <v>10674</v>
      </c>
      <c r="N92" s="33">
        <v>10751</v>
      </c>
      <c r="O92" s="32">
        <f>N92/M92-1</f>
        <v>7.2137905190181595E-3</v>
      </c>
      <c r="R92" s="39"/>
      <c r="S92" s="54"/>
      <c r="X92" s="114"/>
    </row>
    <row r="93" spans="2:24" ht="26.45" customHeight="1" x14ac:dyDescent="0.3">
      <c r="B93" s="101" t="s">
        <v>18</v>
      </c>
      <c r="C93" s="86">
        <f>SUM(E93:I93)</f>
        <v>2854</v>
      </c>
      <c r="D93" s="86"/>
      <c r="E93" s="10">
        <v>285</v>
      </c>
      <c r="F93" s="10">
        <v>177</v>
      </c>
      <c r="G93" s="10">
        <v>1239</v>
      </c>
      <c r="H93" s="10">
        <v>518</v>
      </c>
      <c r="I93" s="10">
        <v>635</v>
      </c>
      <c r="K93" s="34" t="s">
        <v>42</v>
      </c>
      <c r="L93" s="34"/>
      <c r="M93" s="33">
        <v>10425</v>
      </c>
      <c r="N93" s="33">
        <v>10038</v>
      </c>
      <c r="O93" s="32">
        <f>N93/M93-1</f>
        <v>-3.712230215827339E-2</v>
      </c>
      <c r="R93" s="39"/>
      <c r="S93" s="54"/>
      <c r="X93" s="114"/>
    </row>
    <row r="94" spans="2:24" ht="26.45" customHeight="1" x14ac:dyDescent="0.3">
      <c r="B94" s="101" t="s">
        <v>17</v>
      </c>
      <c r="C94" s="86">
        <f>SUM(E94:I94)</f>
        <v>4184</v>
      </c>
      <c r="D94" s="86"/>
      <c r="E94" s="10">
        <v>18</v>
      </c>
      <c r="F94" s="10">
        <v>5</v>
      </c>
      <c r="G94" s="10">
        <v>1824</v>
      </c>
      <c r="H94" s="10">
        <v>546</v>
      </c>
      <c r="I94" s="10">
        <v>1791</v>
      </c>
      <c r="K94" s="34" t="s">
        <v>41</v>
      </c>
      <c r="L94" s="34"/>
      <c r="M94" s="33">
        <v>10460</v>
      </c>
      <c r="N94" s="33">
        <v>9550</v>
      </c>
      <c r="O94" s="32">
        <f>N94/M94-1</f>
        <v>-8.6998087954110903E-2</v>
      </c>
      <c r="R94" s="39"/>
      <c r="S94" s="54"/>
      <c r="X94" s="114"/>
    </row>
    <row r="95" spans="2:24" ht="26.45" customHeight="1" x14ac:dyDescent="0.3">
      <c r="B95" s="101" t="s">
        <v>16</v>
      </c>
      <c r="C95" s="86">
        <f>SUM(E95:I95)</f>
        <v>9342</v>
      </c>
      <c r="D95" s="86"/>
      <c r="E95" s="10">
        <v>201</v>
      </c>
      <c r="F95" s="10">
        <v>118</v>
      </c>
      <c r="G95" s="10">
        <v>2287</v>
      </c>
      <c r="H95" s="10">
        <v>1549</v>
      </c>
      <c r="I95" s="10">
        <v>5187</v>
      </c>
      <c r="K95" s="34" t="s">
        <v>40</v>
      </c>
      <c r="L95" s="34"/>
      <c r="M95" s="33">
        <v>10650</v>
      </c>
      <c r="N95" s="33">
        <v>10927</v>
      </c>
      <c r="O95" s="32">
        <f>N95/M95-1</f>
        <v>2.6009389671361571E-2</v>
      </c>
      <c r="R95" s="39"/>
      <c r="S95" s="54"/>
      <c r="X95" s="114"/>
    </row>
    <row r="96" spans="2:24" ht="26.45" customHeight="1" x14ac:dyDescent="0.3">
      <c r="B96" s="101" t="s">
        <v>15</v>
      </c>
      <c r="C96" s="86">
        <f>SUM(E96:I96)</f>
        <v>6431</v>
      </c>
      <c r="D96" s="86"/>
      <c r="E96" s="10">
        <v>326</v>
      </c>
      <c r="F96" s="10">
        <v>86</v>
      </c>
      <c r="G96" s="10">
        <v>1864</v>
      </c>
      <c r="H96" s="10">
        <v>527</v>
      </c>
      <c r="I96" s="10">
        <v>3628</v>
      </c>
      <c r="K96" s="34" t="s">
        <v>39</v>
      </c>
      <c r="L96" s="34"/>
      <c r="M96" s="33">
        <v>10396</v>
      </c>
      <c r="N96" s="33">
        <v>11073</v>
      </c>
      <c r="O96" s="32">
        <f>N96/M96-1</f>
        <v>6.51212004617161E-2</v>
      </c>
      <c r="R96" s="39"/>
      <c r="S96" s="54"/>
      <c r="X96" s="114"/>
    </row>
    <row r="97" spans="2:24" ht="26.45" customHeight="1" thickBot="1" x14ac:dyDescent="0.35">
      <c r="B97" s="101" t="s">
        <v>14</v>
      </c>
      <c r="C97" s="86">
        <f>SUM(E97:I97)</f>
        <v>2215</v>
      </c>
      <c r="D97" s="86"/>
      <c r="E97" s="10">
        <v>121</v>
      </c>
      <c r="F97" s="10">
        <v>9</v>
      </c>
      <c r="G97" s="10">
        <v>1135</v>
      </c>
      <c r="H97" s="10">
        <v>262</v>
      </c>
      <c r="I97" s="10">
        <v>688</v>
      </c>
      <c r="K97" s="34" t="s">
        <v>38</v>
      </c>
      <c r="L97" s="34"/>
      <c r="M97" s="33">
        <v>11889</v>
      </c>
      <c r="N97" s="33">
        <v>11904</v>
      </c>
      <c r="O97" s="32">
        <f>N97/M97-1</f>
        <v>1.2616704516781319E-3</v>
      </c>
      <c r="R97" s="39"/>
      <c r="S97" s="54"/>
      <c r="X97" s="114"/>
    </row>
    <row r="98" spans="2:24" ht="26.45" customHeight="1" x14ac:dyDescent="0.3">
      <c r="B98" s="101" t="s">
        <v>13</v>
      </c>
      <c r="C98" s="86">
        <f>SUM(E98:I98)</f>
        <v>15288</v>
      </c>
      <c r="D98" s="86"/>
      <c r="E98" s="10">
        <v>1120</v>
      </c>
      <c r="F98" s="10">
        <v>100</v>
      </c>
      <c r="G98" s="10">
        <v>5955</v>
      </c>
      <c r="H98" s="10">
        <v>1480</v>
      </c>
      <c r="I98" s="10">
        <v>6633</v>
      </c>
      <c r="K98" s="31" t="s">
        <v>1</v>
      </c>
      <c r="L98" s="31"/>
      <c r="M98" s="8">
        <f>SUM(M87:M97)</f>
        <v>99611</v>
      </c>
      <c r="N98" s="8">
        <f>SUM(N87:N97)</f>
        <v>104047</v>
      </c>
      <c r="O98" s="30">
        <f>N98/M98-1</f>
        <v>4.4533234281354472E-2</v>
      </c>
      <c r="R98" s="39"/>
      <c r="S98" s="54"/>
      <c r="X98" s="114"/>
    </row>
    <row r="99" spans="2:24" ht="26.45" customHeight="1" x14ac:dyDescent="0.3">
      <c r="B99" s="101" t="s">
        <v>12</v>
      </c>
      <c r="C99" s="86">
        <f>SUM(E99:I99)</f>
        <v>4665</v>
      </c>
      <c r="D99" s="86"/>
      <c r="E99" s="10">
        <v>224</v>
      </c>
      <c r="F99" s="10">
        <v>13</v>
      </c>
      <c r="G99" s="10">
        <v>2032</v>
      </c>
      <c r="H99" s="10">
        <v>755</v>
      </c>
      <c r="I99" s="10">
        <v>1641</v>
      </c>
      <c r="R99" s="39"/>
      <c r="S99" s="54"/>
      <c r="X99" s="114"/>
    </row>
    <row r="100" spans="2:24" ht="26.45" customHeight="1" x14ac:dyDescent="0.3">
      <c r="B100" s="101" t="s">
        <v>11</v>
      </c>
      <c r="C100" s="86">
        <f>SUM(E100:I100)</f>
        <v>1879</v>
      </c>
      <c r="D100" s="86"/>
      <c r="E100" s="10">
        <v>314</v>
      </c>
      <c r="F100" s="10">
        <v>6</v>
      </c>
      <c r="G100" s="10">
        <v>843</v>
      </c>
      <c r="H100" s="10">
        <v>143</v>
      </c>
      <c r="I100" s="10">
        <v>573</v>
      </c>
      <c r="R100" s="39"/>
      <c r="S100" s="54"/>
      <c r="X100" s="114"/>
    </row>
    <row r="101" spans="2:24" ht="26.45" customHeight="1" x14ac:dyDescent="0.3">
      <c r="B101" s="101" t="s">
        <v>10</v>
      </c>
      <c r="C101" s="86">
        <f>SUM(E101:I101)</f>
        <v>714</v>
      </c>
      <c r="D101" s="86"/>
      <c r="E101" s="10">
        <v>1</v>
      </c>
      <c r="F101" s="10">
        <v>38</v>
      </c>
      <c r="G101" s="10">
        <v>281</v>
      </c>
      <c r="H101" s="10">
        <v>59</v>
      </c>
      <c r="I101" s="10">
        <v>335</v>
      </c>
      <c r="R101" s="39"/>
      <c r="S101" s="54"/>
      <c r="X101" s="114"/>
    </row>
    <row r="102" spans="2:24" ht="26.45" customHeight="1" x14ac:dyDescent="0.3">
      <c r="B102" s="101" t="s">
        <v>9</v>
      </c>
      <c r="C102" s="86">
        <f>SUM(E102:I102)</f>
        <v>901</v>
      </c>
      <c r="D102" s="86"/>
      <c r="E102" s="10">
        <v>0</v>
      </c>
      <c r="F102" s="10">
        <v>3</v>
      </c>
      <c r="G102" s="10">
        <v>376</v>
      </c>
      <c r="H102" s="10">
        <v>183</v>
      </c>
      <c r="I102" s="10">
        <v>339</v>
      </c>
      <c r="R102" s="39"/>
      <c r="S102" s="54"/>
      <c r="X102" s="114"/>
    </row>
    <row r="103" spans="2:24" ht="26.45" customHeight="1" x14ac:dyDescent="0.3">
      <c r="B103" s="101" t="s">
        <v>8</v>
      </c>
      <c r="C103" s="86">
        <f>SUM(E103:I103)</f>
        <v>2141</v>
      </c>
      <c r="D103" s="86"/>
      <c r="E103" s="10">
        <v>67</v>
      </c>
      <c r="F103" s="10">
        <v>7</v>
      </c>
      <c r="G103" s="10">
        <v>661</v>
      </c>
      <c r="H103" s="10">
        <v>172</v>
      </c>
      <c r="I103" s="10">
        <v>1234</v>
      </c>
      <c r="R103" s="39"/>
      <c r="S103" s="54"/>
      <c r="X103" s="114"/>
    </row>
    <row r="104" spans="2:24" ht="26.45" customHeight="1" x14ac:dyDescent="0.3">
      <c r="B104" s="101" t="s">
        <v>7</v>
      </c>
      <c r="C104" s="86">
        <f>SUM(E104:I104)</f>
        <v>3621</v>
      </c>
      <c r="D104" s="86"/>
      <c r="E104" s="10">
        <v>4</v>
      </c>
      <c r="F104" s="10">
        <v>86</v>
      </c>
      <c r="G104" s="10">
        <v>1642</v>
      </c>
      <c r="H104" s="10">
        <v>450</v>
      </c>
      <c r="I104" s="10">
        <v>1439</v>
      </c>
      <c r="R104" s="39"/>
      <c r="S104" s="54"/>
      <c r="X104" s="114"/>
    </row>
    <row r="105" spans="2:24" ht="26.45" customHeight="1" x14ac:dyDescent="0.3">
      <c r="B105" s="101" t="s">
        <v>6</v>
      </c>
      <c r="C105" s="86">
        <f>SUM(E105:I105)</f>
        <v>3706</v>
      </c>
      <c r="D105" s="86"/>
      <c r="E105" s="10">
        <v>4</v>
      </c>
      <c r="F105" s="10">
        <v>43</v>
      </c>
      <c r="G105" s="10">
        <v>1369</v>
      </c>
      <c r="H105" s="10">
        <v>505</v>
      </c>
      <c r="I105" s="10">
        <v>1785</v>
      </c>
      <c r="R105" s="39"/>
      <c r="S105" s="54"/>
      <c r="X105" s="114"/>
    </row>
    <row r="106" spans="2:24" ht="26.45" customHeight="1" x14ac:dyDescent="0.3">
      <c r="B106" s="101" t="s">
        <v>5</v>
      </c>
      <c r="C106" s="86">
        <f>SUM(E106:I106)</f>
        <v>4500</v>
      </c>
      <c r="D106" s="86"/>
      <c r="E106" s="10">
        <v>266</v>
      </c>
      <c r="F106" s="10">
        <v>53</v>
      </c>
      <c r="G106" s="10">
        <v>1524</v>
      </c>
      <c r="H106" s="10">
        <v>610</v>
      </c>
      <c r="I106" s="10">
        <v>2047</v>
      </c>
      <c r="R106" s="39"/>
      <c r="S106" s="54"/>
      <c r="X106" s="114"/>
    </row>
    <row r="107" spans="2:24" ht="26.45" customHeight="1" x14ac:dyDescent="0.3">
      <c r="B107" s="101" t="s">
        <v>4</v>
      </c>
      <c r="C107" s="86">
        <f>SUM(E107:I107)</f>
        <v>2220</v>
      </c>
      <c r="D107" s="86"/>
      <c r="E107" s="10">
        <v>3</v>
      </c>
      <c r="F107" s="10">
        <v>0</v>
      </c>
      <c r="G107" s="10">
        <v>794</v>
      </c>
      <c r="H107" s="10">
        <v>319</v>
      </c>
      <c r="I107" s="10">
        <v>1104</v>
      </c>
      <c r="R107" s="39"/>
      <c r="S107" s="54"/>
      <c r="X107" s="114"/>
    </row>
    <row r="108" spans="2:24" ht="26.45" customHeight="1" x14ac:dyDescent="0.3">
      <c r="B108" s="101" t="s">
        <v>3</v>
      </c>
      <c r="C108" s="86">
        <f>SUM(E108:I108)</f>
        <v>1380</v>
      </c>
      <c r="D108" s="86"/>
      <c r="E108" s="10">
        <v>43</v>
      </c>
      <c r="F108" s="10">
        <v>36</v>
      </c>
      <c r="G108" s="10">
        <v>619</v>
      </c>
      <c r="H108" s="10">
        <v>149</v>
      </c>
      <c r="I108" s="10">
        <v>533</v>
      </c>
      <c r="R108" s="39"/>
      <c r="S108" s="54"/>
      <c r="X108" s="114"/>
    </row>
    <row r="109" spans="2:24" ht="26.45" customHeight="1" thickBot="1" x14ac:dyDescent="0.35">
      <c r="B109" s="101" t="s">
        <v>2</v>
      </c>
      <c r="C109" s="86">
        <f>SUM(E109:I109)</f>
        <v>1079</v>
      </c>
      <c r="D109" s="86"/>
      <c r="E109" s="10">
        <v>2</v>
      </c>
      <c r="F109" s="10">
        <v>0</v>
      </c>
      <c r="G109" s="10">
        <v>377</v>
      </c>
      <c r="H109" s="10">
        <v>97</v>
      </c>
      <c r="I109" s="10">
        <v>603</v>
      </c>
      <c r="R109" s="39"/>
      <c r="S109" s="54"/>
      <c r="X109" s="114"/>
    </row>
    <row r="110" spans="2:24" ht="29.25" customHeight="1" x14ac:dyDescent="0.3">
      <c r="B110" s="31" t="s">
        <v>1</v>
      </c>
      <c r="C110" s="119">
        <v>104047</v>
      </c>
      <c r="D110" s="119"/>
      <c r="E110" s="8">
        <f>SUM(E84:E109)</f>
        <v>3760</v>
      </c>
      <c r="F110" s="8">
        <f>SUM(F84:F109)</f>
        <v>1528</v>
      </c>
      <c r="G110" s="8">
        <f>SUM(G84:G109)</f>
        <v>38839</v>
      </c>
      <c r="H110" s="8">
        <f>SUM(H84:H109)</f>
        <v>13666</v>
      </c>
      <c r="I110" s="8">
        <f>SUM(I84:I109)</f>
        <v>46254</v>
      </c>
      <c r="J110" s="54"/>
      <c r="K110" s="54"/>
      <c r="L110" s="54"/>
      <c r="M110" s="54"/>
      <c r="N110" s="54"/>
      <c r="O110" s="54"/>
      <c r="P110" s="54"/>
      <c r="Q110" s="54"/>
      <c r="R110" s="39"/>
      <c r="S110" s="54"/>
      <c r="X110" s="114"/>
    </row>
    <row r="111" spans="2:24" ht="29.25" customHeight="1" x14ac:dyDescent="0.3">
      <c r="B111" s="5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39"/>
      <c r="S111" s="54"/>
      <c r="X111" s="114"/>
    </row>
    <row r="112" spans="2:24" ht="18.75" customHeight="1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54"/>
      <c r="T112" s="54"/>
      <c r="X112" s="114"/>
    </row>
    <row r="113" spans="2:24" ht="30" customHeight="1" x14ac:dyDescent="0.3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116" t="s">
        <v>188</v>
      </c>
      <c r="N113" s="116" t="s">
        <v>188</v>
      </c>
      <c r="O113" s="54"/>
      <c r="P113" s="54"/>
      <c r="Q113" s="54"/>
      <c r="R113" s="54"/>
      <c r="S113" s="54"/>
      <c r="T113" s="54"/>
      <c r="X113" s="114"/>
    </row>
    <row r="114" spans="2:24" ht="64.5" customHeight="1" x14ac:dyDescent="0.3">
      <c r="B114" s="79" t="s">
        <v>128</v>
      </c>
      <c r="C114" s="78"/>
      <c r="D114" s="75" t="s">
        <v>187</v>
      </c>
      <c r="E114" s="75">
        <v>2020</v>
      </c>
      <c r="F114" s="76">
        <v>2021</v>
      </c>
      <c r="G114" s="75">
        <v>2022</v>
      </c>
      <c r="H114" s="75">
        <v>2023</v>
      </c>
      <c r="I114" s="75" t="s">
        <v>126</v>
      </c>
      <c r="K114" s="54"/>
      <c r="M114" s="118" t="s">
        <v>10</v>
      </c>
      <c r="N114" s="117">
        <v>3608</v>
      </c>
      <c r="O114" s="54"/>
      <c r="P114" s="54"/>
      <c r="Q114" s="54"/>
      <c r="R114" s="54"/>
      <c r="S114" s="54"/>
      <c r="T114" s="54"/>
      <c r="X114" s="114"/>
    </row>
    <row r="115" spans="2:24" ht="18" customHeight="1" x14ac:dyDescent="0.3">
      <c r="B115" s="68" t="s">
        <v>27</v>
      </c>
      <c r="C115" s="68"/>
      <c r="D115" s="64">
        <f>+SUM(E115:I115)</f>
        <v>9709</v>
      </c>
      <c r="E115" s="67">
        <v>1692</v>
      </c>
      <c r="F115" s="67">
        <v>1899</v>
      </c>
      <c r="G115" s="74">
        <v>2440</v>
      </c>
      <c r="H115" s="74">
        <v>1928</v>
      </c>
      <c r="I115" s="67">
        <v>1750</v>
      </c>
      <c r="K115" s="54"/>
      <c r="M115" s="118" t="s">
        <v>9</v>
      </c>
      <c r="N115" s="117">
        <v>5322</v>
      </c>
      <c r="O115" s="54"/>
      <c r="P115" s="54"/>
      <c r="Q115" s="54"/>
      <c r="R115" s="54"/>
      <c r="S115" s="54"/>
      <c r="T115" s="54"/>
      <c r="X115" s="114"/>
    </row>
    <row r="116" spans="2:24" ht="18" customHeight="1" x14ac:dyDescent="0.3">
      <c r="B116" s="68" t="s">
        <v>26</v>
      </c>
      <c r="C116" s="68"/>
      <c r="D116" s="64">
        <f>+SUM(E116:I116)</f>
        <v>20651</v>
      </c>
      <c r="E116" s="67">
        <v>2917</v>
      </c>
      <c r="F116" s="67">
        <v>3440</v>
      </c>
      <c r="G116" s="67">
        <v>5012</v>
      </c>
      <c r="H116" s="67">
        <v>4719</v>
      </c>
      <c r="I116" s="67">
        <v>4563</v>
      </c>
      <c r="K116" s="54"/>
      <c r="M116" s="118" t="s">
        <v>2</v>
      </c>
      <c r="N116" s="117">
        <v>5398</v>
      </c>
      <c r="O116" s="54"/>
      <c r="P116" s="54"/>
      <c r="Q116" s="54"/>
      <c r="R116" s="54"/>
      <c r="S116" s="54"/>
      <c r="T116" s="54"/>
      <c r="X116" s="114"/>
    </row>
    <row r="117" spans="2:24" ht="18" customHeight="1" x14ac:dyDescent="0.3">
      <c r="B117" s="68" t="s">
        <v>25</v>
      </c>
      <c r="C117" s="68"/>
      <c r="D117" s="64">
        <f>+SUM(E117:I117)</f>
        <v>15461</v>
      </c>
      <c r="E117" s="67">
        <v>1701</v>
      </c>
      <c r="F117" s="67">
        <v>3118</v>
      </c>
      <c r="G117" s="67">
        <v>3882</v>
      </c>
      <c r="H117" s="67">
        <v>3423</v>
      </c>
      <c r="I117" s="67">
        <v>3337</v>
      </c>
      <c r="K117" s="54"/>
      <c r="M117" s="118" t="s">
        <v>3</v>
      </c>
      <c r="N117" s="117">
        <v>6102</v>
      </c>
      <c r="O117" s="54"/>
      <c r="P117" s="54"/>
      <c r="Q117" s="54"/>
      <c r="R117" s="54"/>
      <c r="S117" s="54"/>
      <c r="T117" s="54"/>
      <c r="X117" s="114"/>
    </row>
    <row r="118" spans="2:24" ht="18" customHeight="1" x14ac:dyDescent="0.3">
      <c r="B118" s="68" t="s">
        <v>24</v>
      </c>
      <c r="C118" s="68"/>
      <c r="D118" s="64">
        <f>+SUM(E118:I118)</f>
        <v>34410</v>
      </c>
      <c r="E118" s="67">
        <v>5412</v>
      </c>
      <c r="F118" s="67">
        <v>7842</v>
      </c>
      <c r="G118" s="67">
        <v>7818</v>
      </c>
      <c r="H118" s="67">
        <v>6805</v>
      </c>
      <c r="I118" s="67">
        <v>6533</v>
      </c>
      <c r="K118" s="54"/>
      <c r="M118" s="118" t="s">
        <v>27</v>
      </c>
      <c r="N118" s="117">
        <v>9709</v>
      </c>
      <c r="O118" s="54"/>
      <c r="P118" s="54"/>
      <c r="Q118" s="54"/>
      <c r="R118" s="54"/>
      <c r="S118" s="54"/>
      <c r="T118" s="54"/>
      <c r="X118" s="114"/>
    </row>
    <row r="119" spans="2:24" ht="18" customHeight="1" x14ac:dyDescent="0.3">
      <c r="B119" s="68" t="s">
        <v>23</v>
      </c>
      <c r="C119" s="68"/>
      <c r="D119" s="64">
        <f>+SUM(E119:I119)</f>
        <v>18637</v>
      </c>
      <c r="E119" s="67">
        <v>2801</v>
      </c>
      <c r="F119" s="67">
        <v>3641</v>
      </c>
      <c r="G119" s="67">
        <v>4156</v>
      </c>
      <c r="H119" s="67">
        <v>3878</v>
      </c>
      <c r="I119" s="67">
        <v>4161</v>
      </c>
      <c r="K119" s="54"/>
      <c r="M119" s="118" t="s">
        <v>11</v>
      </c>
      <c r="N119" s="117">
        <v>9929</v>
      </c>
      <c r="O119" s="54"/>
      <c r="P119" s="54"/>
      <c r="Q119" s="54"/>
      <c r="R119" s="54"/>
      <c r="S119" s="54"/>
      <c r="T119" s="54"/>
      <c r="X119" s="114"/>
    </row>
    <row r="120" spans="2:24" ht="18" customHeight="1" x14ac:dyDescent="0.3">
      <c r="B120" s="68" t="s">
        <v>22</v>
      </c>
      <c r="C120" s="68"/>
      <c r="D120" s="64">
        <f>+SUM(E120:I120)</f>
        <v>15995</v>
      </c>
      <c r="E120" s="67">
        <v>1723</v>
      </c>
      <c r="F120" s="67">
        <v>3028</v>
      </c>
      <c r="G120" s="67">
        <v>4319</v>
      </c>
      <c r="H120" s="67">
        <v>3479</v>
      </c>
      <c r="I120" s="67">
        <v>3446</v>
      </c>
      <c r="K120" s="54"/>
      <c r="M120" s="118" t="s">
        <v>19</v>
      </c>
      <c r="N120" s="117">
        <v>9989</v>
      </c>
      <c r="O120" s="54"/>
      <c r="P120" s="54"/>
      <c r="Q120" s="54"/>
      <c r="R120" s="54"/>
      <c r="S120" s="54"/>
      <c r="T120" s="54"/>
      <c r="X120" s="114"/>
    </row>
    <row r="121" spans="2:24" ht="18" customHeight="1" x14ac:dyDescent="0.3">
      <c r="B121" s="68" t="s">
        <v>21</v>
      </c>
      <c r="C121" s="68"/>
      <c r="D121" s="64">
        <f>+SUM(E121:I121)</f>
        <v>16461</v>
      </c>
      <c r="E121" s="67">
        <v>1918</v>
      </c>
      <c r="F121" s="67">
        <v>3333</v>
      </c>
      <c r="G121" s="67">
        <v>3971</v>
      </c>
      <c r="H121" s="67">
        <v>3625</v>
      </c>
      <c r="I121" s="67">
        <v>3614</v>
      </c>
      <c r="K121" s="54"/>
      <c r="M121" s="118" t="s">
        <v>8</v>
      </c>
      <c r="N121" s="117">
        <v>10004</v>
      </c>
      <c r="O121" s="54"/>
      <c r="P121" s="54"/>
      <c r="Q121" s="54"/>
      <c r="R121" s="54"/>
      <c r="S121" s="54"/>
      <c r="T121" s="54"/>
      <c r="X121" s="114"/>
    </row>
    <row r="122" spans="2:24" ht="18" customHeight="1" x14ac:dyDescent="0.3">
      <c r="B122" s="68" t="s">
        <v>20</v>
      </c>
      <c r="C122" s="68"/>
      <c r="D122" s="64">
        <f>+SUM(E122:I122)</f>
        <v>33257</v>
      </c>
      <c r="E122" s="67">
        <v>3868</v>
      </c>
      <c r="F122" s="67">
        <v>6278</v>
      </c>
      <c r="G122" s="67">
        <v>7639</v>
      </c>
      <c r="H122" s="67">
        <v>7929</v>
      </c>
      <c r="I122" s="67">
        <v>7543</v>
      </c>
      <c r="K122" s="54"/>
      <c r="M122" s="118" t="s">
        <v>4</v>
      </c>
      <c r="N122" s="117">
        <v>10853</v>
      </c>
      <c r="O122" s="54"/>
      <c r="P122" s="54"/>
      <c r="Q122" s="54"/>
      <c r="R122" s="54"/>
      <c r="S122" s="54"/>
      <c r="T122" s="54"/>
      <c r="X122" s="114"/>
    </row>
    <row r="123" spans="2:24" ht="18" customHeight="1" x14ac:dyDescent="0.3">
      <c r="B123" s="68" t="s">
        <v>19</v>
      </c>
      <c r="C123" s="68"/>
      <c r="D123" s="64">
        <f>+SUM(E123:I123)</f>
        <v>9989</v>
      </c>
      <c r="E123" s="67">
        <v>1906</v>
      </c>
      <c r="F123" s="67">
        <v>1962</v>
      </c>
      <c r="G123" s="67">
        <v>2075</v>
      </c>
      <c r="H123" s="67">
        <v>2066</v>
      </c>
      <c r="I123" s="67">
        <v>1980</v>
      </c>
      <c r="K123" s="54"/>
      <c r="M123" s="118" t="s">
        <v>14</v>
      </c>
      <c r="N123" s="117">
        <v>12092</v>
      </c>
      <c r="O123" s="54"/>
      <c r="P123" s="54"/>
      <c r="Q123" s="54"/>
      <c r="R123" s="54"/>
      <c r="S123" s="54"/>
      <c r="T123" s="54"/>
      <c r="X123" s="114"/>
    </row>
    <row r="124" spans="2:24" ht="18" customHeight="1" x14ac:dyDescent="0.3">
      <c r="B124" s="68" t="s">
        <v>18</v>
      </c>
      <c r="C124" s="68"/>
      <c r="D124" s="64">
        <f>+SUM(E124:I124)</f>
        <v>13349</v>
      </c>
      <c r="E124" s="67">
        <v>1881</v>
      </c>
      <c r="F124" s="67">
        <v>2719</v>
      </c>
      <c r="G124" s="67">
        <v>3095</v>
      </c>
      <c r="H124" s="67">
        <v>2800</v>
      </c>
      <c r="I124" s="67">
        <v>2854</v>
      </c>
      <c r="K124" s="54"/>
      <c r="M124" s="118" t="s">
        <v>18</v>
      </c>
      <c r="N124" s="117">
        <v>13349</v>
      </c>
      <c r="O124" s="54"/>
      <c r="P124" s="54"/>
      <c r="Q124" s="54"/>
      <c r="R124" s="54"/>
      <c r="S124" s="54"/>
      <c r="T124" s="54"/>
      <c r="X124" s="114"/>
    </row>
    <row r="125" spans="2:24" ht="18" customHeight="1" x14ac:dyDescent="0.3">
      <c r="B125" s="68" t="s">
        <v>17</v>
      </c>
      <c r="C125" s="68"/>
      <c r="D125" s="64">
        <f>+SUM(E125:I125)</f>
        <v>23996</v>
      </c>
      <c r="E125" s="67">
        <v>4481</v>
      </c>
      <c r="F125" s="67">
        <v>5945</v>
      </c>
      <c r="G125" s="67">
        <v>4952</v>
      </c>
      <c r="H125" s="67">
        <v>4434</v>
      </c>
      <c r="I125" s="67">
        <v>4184</v>
      </c>
      <c r="K125" s="54"/>
      <c r="M125" s="118" t="s">
        <v>25</v>
      </c>
      <c r="N125" s="117">
        <v>15461</v>
      </c>
      <c r="O125" s="54"/>
      <c r="P125" s="54"/>
      <c r="Q125" s="54"/>
      <c r="R125" s="54"/>
      <c r="S125" s="54"/>
      <c r="T125" s="54"/>
      <c r="X125" s="114"/>
    </row>
    <row r="126" spans="2:24" ht="18" customHeight="1" x14ac:dyDescent="0.3">
      <c r="B126" s="68" t="s">
        <v>16</v>
      </c>
      <c r="C126" s="68"/>
      <c r="D126" s="64">
        <f>+SUM(E126:I126)</f>
        <v>40496</v>
      </c>
      <c r="E126" s="67">
        <v>4701</v>
      </c>
      <c r="F126" s="67">
        <v>7564</v>
      </c>
      <c r="G126" s="67">
        <v>9079</v>
      </c>
      <c r="H126" s="67">
        <v>9810</v>
      </c>
      <c r="I126" s="67">
        <v>9342</v>
      </c>
      <c r="K126" s="54"/>
      <c r="M126" s="118" t="s">
        <v>22</v>
      </c>
      <c r="N126" s="117">
        <v>15995</v>
      </c>
      <c r="O126" s="54"/>
      <c r="P126" s="54"/>
      <c r="Q126" s="54"/>
      <c r="R126" s="54"/>
      <c r="S126" s="54"/>
      <c r="T126" s="54"/>
      <c r="X126" s="114"/>
    </row>
    <row r="127" spans="2:24" ht="18" customHeight="1" x14ac:dyDescent="0.3">
      <c r="B127" s="68" t="s">
        <v>15</v>
      </c>
      <c r="C127" s="68"/>
      <c r="D127" s="64">
        <f>+SUM(E127:I127)</f>
        <v>29983</v>
      </c>
      <c r="E127" s="67">
        <v>5139</v>
      </c>
      <c r="F127" s="67">
        <v>5201</v>
      </c>
      <c r="G127" s="67">
        <v>6475</v>
      </c>
      <c r="H127" s="67">
        <v>6737</v>
      </c>
      <c r="I127" s="67">
        <v>6431</v>
      </c>
      <c r="K127" s="54"/>
      <c r="M127" s="118" t="s">
        <v>21</v>
      </c>
      <c r="N127" s="117">
        <v>16461</v>
      </c>
      <c r="O127" s="54"/>
      <c r="P127" s="54"/>
      <c r="Q127" s="54"/>
      <c r="R127" s="54"/>
      <c r="S127" s="54"/>
      <c r="T127" s="54"/>
      <c r="U127" s="54"/>
      <c r="V127" s="54"/>
      <c r="W127" s="54"/>
      <c r="X127" s="114"/>
    </row>
    <row r="128" spans="2:24" ht="18" customHeight="1" x14ac:dyDescent="0.3">
      <c r="B128" s="68" t="s">
        <v>14</v>
      </c>
      <c r="C128" s="68"/>
      <c r="D128" s="64">
        <f>+SUM(E128:I128)</f>
        <v>12092</v>
      </c>
      <c r="E128" s="67">
        <v>2301</v>
      </c>
      <c r="F128" s="67">
        <v>2648</v>
      </c>
      <c r="G128" s="67">
        <v>2493</v>
      </c>
      <c r="H128" s="67">
        <v>2435</v>
      </c>
      <c r="I128" s="67">
        <v>2215</v>
      </c>
      <c r="K128" s="54"/>
      <c r="M128" s="118" t="s">
        <v>6</v>
      </c>
      <c r="N128" s="117">
        <v>16711</v>
      </c>
      <c r="O128" s="54"/>
      <c r="P128" s="54"/>
      <c r="Q128" s="54"/>
      <c r="R128" s="54"/>
      <c r="S128" s="54"/>
      <c r="T128" s="54"/>
      <c r="U128" s="54"/>
      <c r="V128" s="54"/>
      <c r="W128" s="54"/>
      <c r="X128" s="114"/>
    </row>
    <row r="129" spans="2:24" ht="18" customHeight="1" x14ac:dyDescent="0.3">
      <c r="B129" s="68" t="s">
        <v>13</v>
      </c>
      <c r="C129" s="68"/>
      <c r="D129" s="64">
        <f>+SUM(E129:I129)</f>
        <v>77779</v>
      </c>
      <c r="E129" s="67">
        <v>13944</v>
      </c>
      <c r="F129" s="67">
        <v>15678</v>
      </c>
      <c r="G129" s="67">
        <v>16894</v>
      </c>
      <c r="H129" s="67">
        <v>15975</v>
      </c>
      <c r="I129" s="67">
        <v>15288</v>
      </c>
      <c r="K129" s="54"/>
      <c r="M129" s="118" t="s">
        <v>7</v>
      </c>
      <c r="N129" s="117">
        <v>17024</v>
      </c>
      <c r="O129" s="54"/>
      <c r="P129" s="54"/>
      <c r="Q129" s="54"/>
      <c r="R129" s="54"/>
      <c r="S129" s="54"/>
      <c r="T129" s="54"/>
      <c r="U129" s="54"/>
      <c r="V129" s="54"/>
      <c r="W129" s="54"/>
      <c r="X129" s="114"/>
    </row>
    <row r="130" spans="2:24" ht="18" customHeight="1" x14ac:dyDescent="0.3">
      <c r="B130" s="68" t="s">
        <v>12</v>
      </c>
      <c r="C130" s="68"/>
      <c r="D130" s="64">
        <f>+SUM(E130:I130)</f>
        <v>25982</v>
      </c>
      <c r="E130" s="67">
        <v>4726</v>
      </c>
      <c r="F130" s="67">
        <v>5514</v>
      </c>
      <c r="G130" s="67">
        <v>6320</v>
      </c>
      <c r="H130" s="67">
        <v>4757</v>
      </c>
      <c r="I130" s="67">
        <v>4665</v>
      </c>
      <c r="K130" s="54"/>
      <c r="M130" s="118" t="s">
        <v>23</v>
      </c>
      <c r="N130" s="117">
        <v>18637</v>
      </c>
      <c r="O130" s="54"/>
      <c r="P130" s="54"/>
      <c r="Q130" s="54"/>
      <c r="R130" s="54"/>
      <c r="S130" s="54"/>
      <c r="T130" s="54"/>
      <c r="U130" s="54"/>
      <c r="V130" s="54"/>
      <c r="W130" s="54"/>
      <c r="X130" s="114"/>
    </row>
    <row r="131" spans="2:24" ht="18" customHeight="1" x14ac:dyDescent="0.3">
      <c r="B131" s="68" t="s">
        <v>11</v>
      </c>
      <c r="C131" s="68"/>
      <c r="D131" s="64">
        <f>+SUM(E131:I131)</f>
        <v>9929</v>
      </c>
      <c r="E131" s="67">
        <v>1462</v>
      </c>
      <c r="F131" s="67">
        <v>1787</v>
      </c>
      <c r="G131" s="67">
        <v>2547</v>
      </c>
      <c r="H131" s="67">
        <v>2254</v>
      </c>
      <c r="I131" s="67">
        <v>1879</v>
      </c>
      <c r="K131" s="54"/>
      <c r="M131" s="118" t="s">
        <v>26</v>
      </c>
      <c r="N131" s="117">
        <v>20651</v>
      </c>
      <c r="O131" s="54"/>
      <c r="P131" s="54"/>
      <c r="Q131" s="54"/>
      <c r="R131" s="54"/>
      <c r="S131" s="54"/>
      <c r="T131" s="54"/>
      <c r="U131" s="54"/>
      <c r="V131" s="54"/>
      <c r="W131" s="54"/>
      <c r="X131" s="114"/>
    </row>
    <row r="132" spans="2:24" ht="18" customHeight="1" x14ac:dyDescent="0.3">
      <c r="B132" s="68" t="s">
        <v>10</v>
      </c>
      <c r="C132" s="68"/>
      <c r="D132" s="64">
        <f>+SUM(E132:I132)</f>
        <v>3608</v>
      </c>
      <c r="E132" s="67">
        <v>581</v>
      </c>
      <c r="F132" s="67">
        <v>776</v>
      </c>
      <c r="G132" s="67">
        <v>801</v>
      </c>
      <c r="H132" s="67">
        <v>736</v>
      </c>
      <c r="I132" s="67">
        <v>714</v>
      </c>
      <c r="K132" s="54"/>
      <c r="M132" s="118" t="s">
        <v>5</v>
      </c>
      <c r="N132" s="117">
        <v>21701</v>
      </c>
      <c r="O132" s="54"/>
      <c r="P132" s="54"/>
      <c r="Q132" s="54"/>
      <c r="R132" s="54"/>
      <c r="S132" s="54"/>
      <c r="T132" s="54"/>
      <c r="U132" s="54"/>
      <c r="V132" s="54"/>
      <c r="W132" s="54"/>
      <c r="X132" s="114"/>
    </row>
    <row r="133" spans="2:24" ht="18" customHeight="1" x14ac:dyDescent="0.3">
      <c r="B133" s="68" t="s">
        <v>9</v>
      </c>
      <c r="C133" s="68"/>
      <c r="D133" s="64">
        <f>+SUM(E133:I133)</f>
        <v>5322</v>
      </c>
      <c r="E133" s="67">
        <v>665</v>
      </c>
      <c r="F133" s="67">
        <v>1284</v>
      </c>
      <c r="G133" s="67">
        <v>1543</v>
      </c>
      <c r="H133" s="67">
        <v>929</v>
      </c>
      <c r="I133" s="67">
        <v>901</v>
      </c>
      <c r="K133" s="54"/>
      <c r="M133" s="118" t="s">
        <v>17</v>
      </c>
      <c r="N133" s="117">
        <v>23996</v>
      </c>
      <c r="O133" s="54"/>
      <c r="P133" s="54"/>
      <c r="Q133" s="54"/>
      <c r="R133" s="54"/>
      <c r="S133" s="54"/>
      <c r="T133" s="54"/>
      <c r="U133" s="54"/>
      <c r="V133" s="54"/>
      <c r="W133" s="54"/>
      <c r="X133" s="114"/>
    </row>
    <row r="134" spans="2:24" ht="18" customHeight="1" x14ac:dyDescent="0.3">
      <c r="B134" s="68" t="s">
        <v>8</v>
      </c>
      <c r="C134" s="68"/>
      <c r="D134" s="64">
        <f>+SUM(E134:I134)</f>
        <v>10004</v>
      </c>
      <c r="E134" s="67">
        <v>1481</v>
      </c>
      <c r="F134" s="67">
        <v>2070</v>
      </c>
      <c r="G134" s="67">
        <v>2318</v>
      </c>
      <c r="H134" s="67">
        <v>1994</v>
      </c>
      <c r="I134" s="67">
        <v>2141</v>
      </c>
      <c r="K134" s="54"/>
      <c r="M134" s="68" t="s">
        <v>12</v>
      </c>
      <c r="N134" s="117">
        <v>25982</v>
      </c>
      <c r="O134" s="54"/>
      <c r="P134" s="54"/>
      <c r="Q134" s="54"/>
      <c r="R134" s="54"/>
      <c r="S134" s="54"/>
      <c r="T134" s="54"/>
      <c r="U134" s="54"/>
      <c r="V134" s="54"/>
      <c r="W134" s="54"/>
      <c r="X134" s="114"/>
    </row>
    <row r="135" spans="2:24" ht="18" customHeight="1" x14ac:dyDescent="0.3">
      <c r="B135" s="68" t="s">
        <v>7</v>
      </c>
      <c r="C135" s="68"/>
      <c r="D135" s="64">
        <f>+SUM(E135:I135)</f>
        <v>17024</v>
      </c>
      <c r="E135" s="67">
        <v>2808</v>
      </c>
      <c r="F135" s="67">
        <v>3623</v>
      </c>
      <c r="G135" s="67">
        <v>3650</v>
      </c>
      <c r="H135" s="67">
        <v>3322</v>
      </c>
      <c r="I135" s="67">
        <v>3621</v>
      </c>
      <c r="K135" s="54"/>
      <c r="M135" s="118" t="s">
        <v>15</v>
      </c>
      <c r="N135" s="117">
        <v>29983</v>
      </c>
      <c r="O135" s="54"/>
      <c r="P135" s="54"/>
      <c r="Q135" s="54"/>
      <c r="R135" s="54"/>
      <c r="S135" s="54"/>
      <c r="T135" s="54"/>
      <c r="U135" s="54"/>
      <c r="V135" s="54"/>
      <c r="W135" s="54"/>
      <c r="X135" s="114"/>
    </row>
    <row r="136" spans="2:24" ht="18" customHeight="1" x14ac:dyDescent="0.3">
      <c r="B136" s="68" t="s">
        <v>6</v>
      </c>
      <c r="C136" s="68"/>
      <c r="D136" s="64">
        <f>+SUM(E136:I136)</f>
        <v>16711</v>
      </c>
      <c r="E136" s="67">
        <v>2243</v>
      </c>
      <c r="F136" s="67">
        <v>3572</v>
      </c>
      <c r="G136" s="67">
        <v>3932</v>
      </c>
      <c r="H136" s="67">
        <v>3258</v>
      </c>
      <c r="I136" s="67">
        <v>3706</v>
      </c>
      <c r="K136" s="54"/>
      <c r="M136" s="118" t="s">
        <v>20</v>
      </c>
      <c r="N136" s="117">
        <v>33257</v>
      </c>
      <c r="O136" s="54"/>
      <c r="P136" s="54"/>
      <c r="Q136" s="54"/>
      <c r="R136" s="54"/>
      <c r="S136" s="54"/>
      <c r="T136" s="54"/>
      <c r="U136" s="54"/>
      <c r="V136" s="54"/>
      <c r="W136" s="54"/>
      <c r="X136" s="114"/>
    </row>
    <row r="137" spans="2:24" ht="18" customHeight="1" x14ac:dyDescent="0.3">
      <c r="B137" s="68" t="s">
        <v>5</v>
      </c>
      <c r="C137" s="68"/>
      <c r="D137" s="64">
        <f>+SUM(E137:I137)</f>
        <v>21701</v>
      </c>
      <c r="E137" s="67">
        <v>3081</v>
      </c>
      <c r="F137" s="67">
        <v>4092</v>
      </c>
      <c r="G137" s="67">
        <v>5492</v>
      </c>
      <c r="H137" s="67">
        <v>4536</v>
      </c>
      <c r="I137" s="67">
        <v>4500</v>
      </c>
      <c r="K137" s="54"/>
      <c r="M137" s="118" t="s">
        <v>24</v>
      </c>
      <c r="N137" s="117">
        <v>34410</v>
      </c>
      <c r="O137" s="54"/>
      <c r="P137" s="54"/>
      <c r="Q137" s="54"/>
      <c r="R137" s="54"/>
      <c r="S137" s="54"/>
      <c r="T137" s="54"/>
      <c r="U137" s="54"/>
      <c r="V137" s="54"/>
      <c r="W137" s="54"/>
      <c r="X137" s="114"/>
    </row>
    <row r="138" spans="2:24" ht="18" customHeight="1" x14ac:dyDescent="0.3">
      <c r="B138" s="68" t="s">
        <v>4</v>
      </c>
      <c r="C138" s="68"/>
      <c r="D138" s="64">
        <f>+SUM(E138:I138)</f>
        <v>10853</v>
      </c>
      <c r="E138" s="67">
        <v>1651</v>
      </c>
      <c r="F138" s="67">
        <v>2279</v>
      </c>
      <c r="G138" s="67">
        <v>2481</v>
      </c>
      <c r="H138" s="67">
        <v>2222</v>
      </c>
      <c r="I138" s="67">
        <v>2220</v>
      </c>
      <c r="K138" s="54"/>
      <c r="M138" s="118" t="s">
        <v>16</v>
      </c>
      <c r="N138" s="117">
        <v>40496</v>
      </c>
      <c r="O138" s="54"/>
      <c r="P138" s="54"/>
      <c r="Q138" s="54"/>
      <c r="R138" s="54"/>
      <c r="S138" s="54"/>
      <c r="T138" s="54"/>
      <c r="U138" s="54"/>
      <c r="V138" s="54"/>
      <c r="W138" s="54"/>
      <c r="X138" s="114"/>
    </row>
    <row r="139" spans="2:24" ht="18" customHeight="1" thickBot="1" x14ac:dyDescent="0.35">
      <c r="B139" s="68" t="s">
        <v>3</v>
      </c>
      <c r="C139" s="68"/>
      <c r="D139" s="64">
        <f>+SUM(E139:I139)</f>
        <v>6102</v>
      </c>
      <c r="E139" s="67">
        <v>747</v>
      </c>
      <c r="F139" s="67">
        <v>1215</v>
      </c>
      <c r="G139" s="67">
        <v>1456</v>
      </c>
      <c r="H139" s="67">
        <v>1304</v>
      </c>
      <c r="I139" s="67">
        <v>1380</v>
      </c>
      <c r="K139" s="54"/>
      <c r="M139" s="65" t="s">
        <v>13</v>
      </c>
      <c r="N139" s="117">
        <v>77779</v>
      </c>
      <c r="O139" s="54"/>
      <c r="P139" s="54"/>
      <c r="Q139" s="54"/>
      <c r="R139" s="54"/>
      <c r="S139" s="54"/>
      <c r="T139" s="54"/>
      <c r="U139" s="54"/>
      <c r="V139" s="54"/>
      <c r="W139" s="54"/>
      <c r="X139" s="114"/>
    </row>
    <row r="140" spans="2:24" ht="18" customHeight="1" thickBot="1" x14ac:dyDescent="0.35">
      <c r="B140" s="65" t="s">
        <v>2</v>
      </c>
      <c r="C140" s="65"/>
      <c r="D140" s="64">
        <f>+SUM(E140:I140)</f>
        <v>5398</v>
      </c>
      <c r="E140" s="63">
        <v>305</v>
      </c>
      <c r="F140" s="63">
        <v>998</v>
      </c>
      <c r="G140" s="63">
        <v>1620</v>
      </c>
      <c r="H140" s="63">
        <v>1396</v>
      </c>
      <c r="I140" s="67">
        <v>1079</v>
      </c>
      <c r="K140" s="54"/>
      <c r="L140" s="54"/>
      <c r="M140" s="116"/>
      <c r="N140" s="116"/>
      <c r="O140" s="54"/>
      <c r="P140" s="54"/>
      <c r="Q140" s="54"/>
      <c r="R140" s="54"/>
      <c r="S140" s="54"/>
      <c r="T140" s="54"/>
      <c r="U140" s="54"/>
      <c r="V140" s="54"/>
      <c r="W140" s="54"/>
      <c r="X140" s="114"/>
    </row>
    <row r="141" spans="2:24" ht="19.5" customHeight="1" x14ac:dyDescent="0.3">
      <c r="B141" s="31" t="s">
        <v>1</v>
      </c>
      <c r="C141" s="31"/>
      <c r="D141" s="8">
        <f>SUM(D115:D140)</f>
        <v>504899</v>
      </c>
      <c r="E141" s="8">
        <f>SUM(E115:E140)</f>
        <v>76135</v>
      </c>
      <c r="F141" s="8">
        <f>SUM(F115:F140)</f>
        <v>101506</v>
      </c>
      <c r="G141" s="8">
        <f>SUM(G115:G140)</f>
        <v>116460</v>
      </c>
      <c r="H141" s="8">
        <f>SUM(H115:H140)</f>
        <v>106751</v>
      </c>
      <c r="I141" s="8">
        <f>SUM(I115:I140)</f>
        <v>104047</v>
      </c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114"/>
    </row>
    <row r="142" spans="2:24" ht="19.5" customHeight="1" thickBot="1" x14ac:dyDescent="0.35">
      <c r="B142" s="60" t="s">
        <v>95</v>
      </c>
      <c r="C142" s="60"/>
      <c r="D142" s="59">
        <v>1</v>
      </c>
      <c r="E142" s="59">
        <f>E141/$D$141</f>
        <v>0.15079253474457269</v>
      </c>
      <c r="F142" s="59">
        <f>F141/$D$141</f>
        <v>0.20104218863574694</v>
      </c>
      <c r="G142" s="59">
        <f>G141/$D$141</f>
        <v>0.23065999338481558</v>
      </c>
      <c r="H142" s="59">
        <f>H141/$D$141</f>
        <v>0.21143040489285975</v>
      </c>
      <c r="I142" s="59">
        <f>I141/$D$141</f>
        <v>0.20607487834200502</v>
      </c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114"/>
    </row>
    <row r="143" spans="2:24" ht="30" customHeight="1" x14ac:dyDescent="0.3">
      <c r="B143" s="55" t="s">
        <v>117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114"/>
    </row>
    <row r="144" spans="2:24" s="2" customFormat="1" ht="22.3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4" s="2" customFormat="1" ht="9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4" s="2" customFormat="1" ht="9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4" s="2" customFormat="1" ht="12.6" customHeight="1" x14ac:dyDescent="0.25">
      <c r="B147" s="115" t="s">
        <v>186</v>
      </c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4"/>
    </row>
    <row r="148" spans="2:24" s="2" customFormat="1" ht="27.75" customHeight="1" x14ac:dyDescent="0.25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114"/>
    </row>
    <row r="149" spans="2:24" s="2" customFormat="1" ht="27.75" customHeight="1" x14ac:dyDescent="0.25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114"/>
    </row>
    <row r="150" spans="2:24" s="2" customFormat="1" ht="20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4" s="2" customFormat="1" ht="20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4" s="2" customFormat="1" ht="20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4" s="2" customFormat="1" ht="32.25" customHeight="1" x14ac:dyDescent="0.3">
      <c r="B153" s="113" t="s">
        <v>49</v>
      </c>
      <c r="C153" s="113" t="s">
        <v>1</v>
      </c>
      <c r="D153" s="36" t="s">
        <v>29</v>
      </c>
      <c r="E153" s="36" t="s">
        <v>28</v>
      </c>
      <c r="F153" s="1"/>
      <c r="G153" s="1"/>
      <c r="H153" s="1"/>
      <c r="I153" s="1"/>
      <c r="J153" s="1"/>
      <c r="K153" s="1"/>
      <c r="L153" s="1"/>
      <c r="N153" s="113" t="s">
        <v>185</v>
      </c>
      <c r="O153" s="13" t="s">
        <v>1</v>
      </c>
      <c r="P153" s="96" t="s">
        <v>95</v>
      </c>
      <c r="Q153" s="95" t="s">
        <v>29</v>
      </c>
      <c r="R153" s="95" t="s">
        <v>28</v>
      </c>
      <c r="T153" s="1"/>
      <c r="U153" s="1"/>
      <c r="V153" s="1"/>
      <c r="W153" s="1"/>
    </row>
    <row r="154" spans="2:24" s="2" customFormat="1" ht="20.25" customHeight="1" x14ac:dyDescent="0.3">
      <c r="B154" s="12" t="s">
        <v>48</v>
      </c>
      <c r="C154" s="11">
        <f>SUM(D154:E154)</f>
        <v>46243</v>
      </c>
      <c r="D154" s="10">
        <v>24374</v>
      </c>
      <c r="E154" s="10">
        <v>21869</v>
      </c>
      <c r="F154" s="1"/>
      <c r="G154" s="1"/>
      <c r="H154" s="1"/>
      <c r="I154" s="1"/>
      <c r="J154" s="1"/>
      <c r="K154" s="1"/>
      <c r="L154" s="1"/>
      <c r="N154" s="112" t="s">
        <v>184</v>
      </c>
      <c r="O154" s="108">
        <f>SUM(Q154:R154)</f>
        <v>1770</v>
      </c>
      <c r="P154" s="107">
        <f>O154/$O$161</f>
        <v>9.0851649522053597E-4</v>
      </c>
      <c r="Q154" s="111">
        <v>941</v>
      </c>
      <c r="R154" s="110">
        <v>829</v>
      </c>
      <c r="T154" s="1"/>
      <c r="U154" s="1"/>
      <c r="V154" s="1"/>
      <c r="W154" s="1"/>
    </row>
    <row r="155" spans="2:24" s="2" customFormat="1" ht="20.25" customHeight="1" x14ac:dyDescent="0.3">
      <c r="B155" s="101" t="s">
        <v>47</v>
      </c>
      <c r="C155" s="11">
        <f>SUM(D155:E155)</f>
        <v>87827</v>
      </c>
      <c r="D155" s="10">
        <v>50714</v>
      </c>
      <c r="E155" s="10">
        <v>37113</v>
      </c>
      <c r="F155" s="1"/>
      <c r="G155" s="1"/>
      <c r="H155" s="1"/>
      <c r="I155" s="1"/>
      <c r="J155" s="1"/>
      <c r="K155" s="1"/>
      <c r="L155" s="1"/>
      <c r="N155" s="109" t="s">
        <v>183</v>
      </c>
      <c r="O155" s="108">
        <f>SUM(Q155:R155)</f>
        <v>29078</v>
      </c>
      <c r="P155" s="107">
        <f>O155/$O$161</f>
        <v>1.492533482939138E-2</v>
      </c>
      <c r="Q155" s="106">
        <v>15475</v>
      </c>
      <c r="R155" s="105">
        <v>13603</v>
      </c>
      <c r="T155" s="1"/>
      <c r="U155" s="1"/>
      <c r="V155" s="1"/>
      <c r="W155" s="1"/>
    </row>
    <row r="156" spans="2:24" s="2" customFormat="1" ht="20.25" customHeight="1" x14ac:dyDescent="0.3">
      <c r="B156" s="101" t="s">
        <v>46</v>
      </c>
      <c r="C156" s="11">
        <f>SUM(D156:E156)</f>
        <v>189489</v>
      </c>
      <c r="D156" s="10">
        <v>129407</v>
      </c>
      <c r="E156" s="10">
        <v>60082</v>
      </c>
      <c r="F156" s="1"/>
      <c r="G156" s="1"/>
      <c r="H156" s="1"/>
      <c r="I156" s="1"/>
      <c r="J156" s="1"/>
      <c r="K156" s="1"/>
      <c r="L156" s="1"/>
      <c r="N156" s="109" t="s">
        <v>182</v>
      </c>
      <c r="O156" s="108">
        <f>SUM(Q156:R156)</f>
        <v>148090</v>
      </c>
      <c r="P156" s="107">
        <f>O156/$O$161</f>
        <v>7.6012546766784844E-2</v>
      </c>
      <c r="Q156" s="106">
        <v>79809</v>
      </c>
      <c r="R156" s="105">
        <v>68281</v>
      </c>
      <c r="T156" s="1"/>
      <c r="U156" s="1"/>
      <c r="V156" s="1"/>
      <c r="W156" s="1"/>
    </row>
    <row r="157" spans="2:24" s="2" customFormat="1" ht="20.25" customHeight="1" x14ac:dyDescent="0.3">
      <c r="B157" s="101" t="s">
        <v>45</v>
      </c>
      <c r="C157" s="11">
        <f>SUM(D157:E157)</f>
        <v>181374</v>
      </c>
      <c r="D157" s="10">
        <v>110790</v>
      </c>
      <c r="E157" s="10">
        <v>70584</v>
      </c>
      <c r="F157" s="1"/>
      <c r="G157" s="1"/>
      <c r="H157" s="1"/>
      <c r="I157" s="1"/>
      <c r="J157" s="1"/>
      <c r="K157" s="1"/>
      <c r="L157" s="1"/>
      <c r="N157" s="109" t="s">
        <v>181</v>
      </c>
      <c r="O157" s="108">
        <f>SUM(Q157:R157)</f>
        <v>208861</v>
      </c>
      <c r="P157" s="107">
        <f>O157/$O$161</f>
        <v>0.10720545972217874</v>
      </c>
      <c r="Q157" s="106">
        <v>113942</v>
      </c>
      <c r="R157" s="105">
        <v>94919</v>
      </c>
      <c r="T157" s="1"/>
      <c r="U157" s="1"/>
      <c r="V157" s="1"/>
      <c r="W157" s="1"/>
    </row>
    <row r="158" spans="2:24" s="2" customFormat="1" ht="20.25" customHeight="1" x14ac:dyDescent="0.3">
      <c r="B158" s="101" t="s">
        <v>44</v>
      </c>
      <c r="C158" s="11">
        <f>SUM(D158:E158)</f>
        <v>185877</v>
      </c>
      <c r="D158" s="10">
        <v>115819</v>
      </c>
      <c r="E158" s="10">
        <v>70058</v>
      </c>
      <c r="F158" s="1"/>
      <c r="G158" s="1"/>
      <c r="H158" s="1"/>
      <c r="I158" s="1"/>
      <c r="J158" s="1"/>
      <c r="K158" s="1"/>
      <c r="L158" s="1"/>
      <c r="N158" s="109" t="s">
        <v>180</v>
      </c>
      <c r="O158" s="108">
        <f>SUM(Q158:R158)</f>
        <v>408566</v>
      </c>
      <c r="P158" s="107">
        <f>O158/$O$161</f>
        <v>0.2097112714046743</v>
      </c>
      <c r="Q158" s="106">
        <v>224138</v>
      </c>
      <c r="R158" s="105">
        <v>184428</v>
      </c>
      <c r="T158" s="1"/>
      <c r="U158" s="1"/>
      <c r="V158" s="1"/>
      <c r="W158" s="1"/>
    </row>
    <row r="159" spans="2:24" s="2" customFormat="1" ht="20.25" customHeight="1" x14ac:dyDescent="0.3">
      <c r="B159" s="101" t="s">
        <v>43</v>
      </c>
      <c r="C159" s="11">
        <f>SUM(D159:E159)</f>
        <v>201591</v>
      </c>
      <c r="D159" s="10">
        <v>121745</v>
      </c>
      <c r="E159" s="10">
        <v>79846</v>
      </c>
      <c r="F159" s="1"/>
      <c r="G159" s="1"/>
      <c r="H159" s="1"/>
      <c r="I159" s="1"/>
      <c r="J159" s="1"/>
      <c r="K159" s="1"/>
      <c r="L159" s="1"/>
      <c r="N159" s="109" t="s">
        <v>179</v>
      </c>
      <c r="O159" s="108">
        <f>SUM(Q159:R159)</f>
        <v>1045604</v>
      </c>
      <c r="P159" s="107">
        <f>O159/$O$161</f>
        <v>0.53669405732687758</v>
      </c>
      <c r="Q159" s="106">
        <v>675025</v>
      </c>
      <c r="R159" s="105">
        <v>370579</v>
      </c>
      <c r="T159" s="1"/>
      <c r="U159" s="1"/>
      <c r="V159" s="1"/>
      <c r="W159" s="1"/>
    </row>
    <row r="160" spans="2:24" s="2" customFormat="1" ht="20.25" customHeight="1" thickBot="1" x14ac:dyDescent="0.35">
      <c r="B160" s="101" t="s">
        <v>42</v>
      </c>
      <c r="C160" s="11">
        <f>SUM(D160:E160)</f>
        <v>183962</v>
      </c>
      <c r="D160" s="10">
        <v>112866</v>
      </c>
      <c r="E160" s="10">
        <v>71096</v>
      </c>
      <c r="F160" s="1"/>
      <c r="G160" s="1"/>
      <c r="H160" s="1"/>
      <c r="I160" s="1"/>
      <c r="J160" s="1"/>
      <c r="K160" s="1"/>
      <c r="L160" s="1"/>
      <c r="N160" s="109" t="s">
        <v>178</v>
      </c>
      <c r="O160" s="108">
        <f>SUM(Q160:R160)</f>
        <v>106262</v>
      </c>
      <c r="P160" s="107">
        <f>O160/$O$161</f>
        <v>5.4542813454872649E-2</v>
      </c>
      <c r="Q160" s="106">
        <v>69180</v>
      </c>
      <c r="R160" s="105">
        <v>37082</v>
      </c>
      <c r="T160" s="1"/>
      <c r="U160" s="1"/>
      <c r="V160" s="1"/>
      <c r="W160" s="1"/>
    </row>
    <row r="161" spans="2:24" s="2" customFormat="1" ht="20.25" customHeight="1" x14ac:dyDescent="0.3">
      <c r="B161" s="101" t="s">
        <v>41</v>
      </c>
      <c r="C161" s="11">
        <f>SUM(D161:E161)</f>
        <v>183937</v>
      </c>
      <c r="D161" s="10">
        <v>112079</v>
      </c>
      <c r="E161" s="10">
        <v>71858</v>
      </c>
      <c r="F161" s="1"/>
      <c r="G161" s="1"/>
      <c r="H161" s="1"/>
      <c r="I161" s="1"/>
      <c r="J161" s="1"/>
      <c r="K161" s="1"/>
      <c r="L161" s="1"/>
      <c r="N161" s="104" t="s">
        <v>1</v>
      </c>
      <c r="O161" s="8">
        <f>SUM(O154:O160)</f>
        <v>1948231</v>
      </c>
      <c r="P161" s="103">
        <f>SUM(P154:P160)</f>
        <v>1</v>
      </c>
      <c r="Q161" s="102">
        <f>SUM(Q154:Q160)</f>
        <v>1178510</v>
      </c>
      <c r="R161" s="102">
        <f>SUM(R154:R160)</f>
        <v>769721</v>
      </c>
      <c r="T161" s="1"/>
      <c r="U161" s="1"/>
      <c r="V161" s="1"/>
      <c r="W161" s="1"/>
    </row>
    <row r="162" spans="2:24" s="2" customFormat="1" ht="20.25" customHeight="1" x14ac:dyDescent="0.3">
      <c r="B162" s="101" t="s">
        <v>40</v>
      </c>
      <c r="C162" s="11">
        <f>SUM(D162:E162)</f>
        <v>199371</v>
      </c>
      <c r="D162" s="10">
        <v>116278</v>
      </c>
      <c r="E162" s="10">
        <v>83093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4" s="2" customFormat="1" ht="20.25" customHeight="1" x14ac:dyDescent="0.3">
      <c r="B163" s="101" t="s">
        <v>39</v>
      </c>
      <c r="C163" s="11">
        <f>SUM(D163:E163)</f>
        <v>191518</v>
      </c>
      <c r="D163" s="10">
        <v>110291</v>
      </c>
      <c r="E163" s="10">
        <v>81227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4" s="2" customFormat="1" ht="20.25" customHeight="1" thickBot="1" x14ac:dyDescent="0.35">
      <c r="B164" s="101" t="s">
        <v>38</v>
      </c>
      <c r="C164" s="11">
        <f>SUM(D164:E164)</f>
        <v>297042</v>
      </c>
      <c r="D164" s="10">
        <v>174147</v>
      </c>
      <c r="E164" s="10">
        <v>122895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4" s="2" customFormat="1" ht="20.25" customHeight="1" x14ac:dyDescent="0.3">
      <c r="B165" s="31" t="s">
        <v>1</v>
      </c>
      <c r="C165" s="8">
        <f>SUM(C154:C164)</f>
        <v>1948231</v>
      </c>
      <c r="D165" s="8">
        <f>SUM(D154:D164)</f>
        <v>1178510</v>
      </c>
      <c r="E165" s="8">
        <f>SUM(E154:E164)</f>
        <v>769721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4" s="2" customFormat="1" ht="20.25" customHeight="1" thickBot="1" x14ac:dyDescent="0.35">
      <c r="B166" s="60" t="s">
        <v>95</v>
      </c>
      <c r="C166" s="100">
        <v>1</v>
      </c>
      <c r="D166" s="100">
        <f>D165/$C$165</f>
        <v>0.60491286710867453</v>
      </c>
      <c r="E166" s="100">
        <f>E165/$C$165</f>
        <v>0.39508713289132552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4" s="2" customFormat="1" ht="14.25" customHeight="1" x14ac:dyDescent="0.3">
      <c r="B167" s="99"/>
      <c r="C167" s="99"/>
      <c r="D167" s="99"/>
      <c r="E167" s="9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4" s="2" customFormat="1" ht="14.25" customHeight="1" x14ac:dyDescent="0.3">
      <c r="N168" s="97"/>
      <c r="P168" s="97"/>
      <c r="Q168" s="1"/>
      <c r="R168" s="1"/>
      <c r="S168" s="1"/>
      <c r="V168" s="1"/>
      <c r="W168" s="1"/>
    </row>
    <row r="169" spans="2:24" s="2" customFormat="1" ht="18" customHeight="1" x14ac:dyDescent="0.3">
      <c r="N169" s="97"/>
      <c r="P169" s="97"/>
      <c r="Q169" s="1"/>
      <c r="R169" s="1"/>
      <c r="S169" s="1"/>
      <c r="V169" s="1"/>
      <c r="W169" s="1"/>
    </row>
    <row r="170" spans="2:24" s="2" customFormat="1" ht="18" customHeight="1" x14ac:dyDescent="0.3">
      <c r="N170" s="97"/>
      <c r="P170" s="97"/>
      <c r="Q170" s="1"/>
      <c r="R170" s="1"/>
      <c r="S170" s="1"/>
      <c r="T170" s="1"/>
      <c r="V170" s="1"/>
      <c r="W170" s="1"/>
      <c r="X170" s="98"/>
    </row>
    <row r="171" spans="2:24" s="2" customFormat="1" ht="19.5" customHeight="1" x14ac:dyDescent="0.3">
      <c r="N171" s="97"/>
      <c r="P171" s="97"/>
      <c r="Q171" s="1"/>
      <c r="R171" s="1"/>
      <c r="S171" s="1"/>
      <c r="T171" s="1"/>
      <c r="V171" s="1"/>
      <c r="W171" s="1"/>
    </row>
    <row r="172" spans="2:24" s="2" customFormat="1" ht="20.100000000000001" customHeight="1" x14ac:dyDescent="0.3">
      <c r="B172" s="94" t="s">
        <v>177</v>
      </c>
      <c r="C172" s="94"/>
      <c r="D172" s="94"/>
      <c r="E172" s="93"/>
      <c r="F172" s="13" t="s">
        <v>1</v>
      </c>
      <c r="G172" s="96" t="s">
        <v>95</v>
      </c>
      <c r="H172" s="95" t="s">
        <v>29</v>
      </c>
      <c r="I172" s="95" t="s">
        <v>28</v>
      </c>
      <c r="K172" s="94" t="s">
        <v>176</v>
      </c>
      <c r="L172" s="94"/>
      <c r="M172" s="94"/>
      <c r="N172" s="93"/>
      <c r="O172" s="43" t="s">
        <v>1</v>
      </c>
      <c r="P172" s="14" t="s">
        <v>95</v>
      </c>
      <c r="Q172" s="53" t="s">
        <v>29</v>
      </c>
      <c r="R172" s="53" t="s">
        <v>28</v>
      </c>
      <c r="S172" s="1"/>
      <c r="T172" s="1"/>
      <c r="V172" s="1"/>
      <c r="W172" s="1"/>
    </row>
    <row r="173" spans="2:24" s="2" customFormat="1" ht="20.100000000000001" customHeight="1" x14ac:dyDescent="0.3">
      <c r="B173" s="27" t="s">
        <v>175</v>
      </c>
      <c r="C173" s="27"/>
      <c r="D173" s="29"/>
      <c r="E173" s="29"/>
      <c r="F173" s="25">
        <f>SUM(H173:I173)</f>
        <v>2023</v>
      </c>
      <c r="G173" s="82">
        <f>F173/$F$206</f>
        <v>1.0383778925599685E-3</v>
      </c>
      <c r="H173" s="28">
        <v>814</v>
      </c>
      <c r="I173" s="28">
        <v>1209</v>
      </c>
      <c r="K173" s="94"/>
      <c r="L173" s="94"/>
      <c r="M173" s="94"/>
      <c r="N173" s="93"/>
      <c r="O173" s="43"/>
      <c r="P173" s="14"/>
      <c r="Q173" s="51"/>
      <c r="R173" s="51"/>
      <c r="S173" s="1"/>
      <c r="T173" s="1"/>
      <c r="V173" s="1"/>
      <c r="W173" s="1"/>
    </row>
    <row r="174" spans="2:24" s="2" customFormat="1" ht="20.100000000000001" customHeight="1" x14ac:dyDescent="0.3">
      <c r="B174" s="27" t="s">
        <v>174</v>
      </c>
      <c r="C174" s="27"/>
      <c r="D174" s="29"/>
      <c r="E174" s="29"/>
      <c r="F174" s="25">
        <f>SUM(H174:I174)</f>
        <v>13618</v>
      </c>
      <c r="G174" s="82">
        <f>F174/$F$206</f>
        <v>6.9899308654877172E-3</v>
      </c>
      <c r="H174" s="28">
        <v>3246</v>
      </c>
      <c r="I174" s="28">
        <v>10372</v>
      </c>
      <c r="K174" s="90" t="s">
        <v>173</v>
      </c>
      <c r="L174" s="90"/>
      <c r="M174" s="90"/>
      <c r="N174" s="90"/>
      <c r="O174" s="89">
        <f>SUM(Q174:R175)</f>
        <v>8194</v>
      </c>
      <c r="P174" s="88">
        <f>O174/$O$202</f>
        <v>4.2058667581000402E-3</v>
      </c>
      <c r="Q174" s="87">
        <v>6238</v>
      </c>
      <c r="R174" s="87">
        <v>1956</v>
      </c>
      <c r="S174" s="1"/>
      <c r="T174" s="1"/>
      <c r="V174" s="1"/>
      <c r="W174" s="1"/>
    </row>
    <row r="175" spans="2:24" s="2" customFormat="1" ht="18" customHeight="1" x14ac:dyDescent="0.3">
      <c r="B175" s="27" t="s">
        <v>172</v>
      </c>
      <c r="C175" s="27"/>
      <c r="D175" s="29"/>
      <c r="E175" s="29"/>
      <c r="F175" s="25">
        <f>SUM(H175:I175)</f>
        <v>13947</v>
      </c>
      <c r="G175" s="82">
        <f>F175/$F$206</f>
        <v>7.1588020106445284E-3</v>
      </c>
      <c r="H175" s="28">
        <v>10543</v>
      </c>
      <c r="I175" s="28">
        <v>3404</v>
      </c>
      <c r="K175" s="50"/>
      <c r="L175" s="50"/>
      <c r="M175" s="50"/>
      <c r="N175" s="50"/>
      <c r="O175" s="86"/>
      <c r="P175" s="85"/>
      <c r="Q175" s="84"/>
      <c r="R175" s="84"/>
      <c r="S175" s="1"/>
      <c r="T175" s="1"/>
      <c r="V175" s="1"/>
      <c r="W175" s="1"/>
    </row>
    <row r="176" spans="2:24" s="2" customFormat="1" ht="18" customHeight="1" x14ac:dyDescent="0.3">
      <c r="B176" s="27" t="s">
        <v>171</v>
      </c>
      <c r="C176" s="27"/>
      <c r="D176" s="29"/>
      <c r="E176" s="29"/>
      <c r="F176" s="25">
        <f>SUM(H176:I176)</f>
        <v>1850</v>
      </c>
      <c r="G176" s="82">
        <f>F176/$F$206</f>
        <v>9.4957938765988226E-4</v>
      </c>
      <c r="H176" s="28">
        <v>1085</v>
      </c>
      <c r="I176" s="28">
        <v>765</v>
      </c>
      <c r="K176" s="90" t="s">
        <v>170</v>
      </c>
      <c r="L176" s="90"/>
      <c r="M176" s="90"/>
      <c r="N176" s="90"/>
      <c r="O176" s="89">
        <f>SUM(Q176:R177)</f>
        <v>29845</v>
      </c>
      <c r="P176" s="88">
        <f>O176/$O$202</f>
        <v>1.5319025310653614E-2</v>
      </c>
      <c r="Q176" s="87">
        <v>0</v>
      </c>
      <c r="R176" s="87">
        <v>29845</v>
      </c>
      <c r="S176" s="1"/>
      <c r="T176" s="1"/>
      <c r="V176" s="1"/>
      <c r="W176" s="1"/>
    </row>
    <row r="177" spans="2:23" s="2" customFormat="1" ht="25.5" customHeight="1" x14ac:dyDescent="0.3">
      <c r="B177" s="27" t="s">
        <v>169</v>
      </c>
      <c r="C177" s="27"/>
      <c r="D177" s="29"/>
      <c r="E177" s="29"/>
      <c r="F177" s="25">
        <f>SUM(H177:I177)</f>
        <v>20914</v>
      </c>
      <c r="G177" s="82">
        <f>F177/$F$206</f>
        <v>1.0734866655956096E-2</v>
      </c>
      <c r="H177" s="28">
        <v>10765</v>
      </c>
      <c r="I177" s="28">
        <v>10149</v>
      </c>
      <c r="K177" s="50"/>
      <c r="L177" s="50"/>
      <c r="M177" s="50"/>
      <c r="N177" s="50"/>
      <c r="O177" s="86"/>
      <c r="P177" s="85"/>
      <c r="Q177" s="84"/>
      <c r="R177" s="84"/>
      <c r="T177" s="1"/>
      <c r="V177" s="1"/>
      <c r="W177" s="1"/>
    </row>
    <row r="178" spans="2:23" s="2" customFormat="1" ht="18" customHeight="1" x14ac:dyDescent="0.3">
      <c r="B178" s="27" t="s">
        <v>168</v>
      </c>
      <c r="C178" s="27"/>
      <c r="D178" s="29"/>
      <c r="E178" s="29"/>
      <c r="F178" s="25">
        <f>SUM(H178:I178)</f>
        <v>7892</v>
      </c>
      <c r="G178" s="82">
        <f>F178/$F$206</f>
        <v>4.0508543391415087E-3</v>
      </c>
      <c r="H178" s="28">
        <v>3225</v>
      </c>
      <c r="I178" s="28">
        <v>4667</v>
      </c>
      <c r="K178" s="92" t="s">
        <v>167</v>
      </c>
      <c r="L178" s="92"/>
      <c r="M178" s="92"/>
      <c r="N178" s="92"/>
      <c r="O178" s="89">
        <f>SUM(Q178:R179)</f>
        <v>1007</v>
      </c>
      <c r="P178" s="88">
        <f>O178/$O$202</f>
        <v>5.1687915858027102E-4</v>
      </c>
      <c r="Q178" s="87">
        <v>1007</v>
      </c>
      <c r="R178" s="87">
        <v>0</v>
      </c>
      <c r="T178" s="1"/>
      <c r="V178" s="1"/>
      <c r="W178" s="1"/>
    </row>
    <row r="179" spans="2:23" s="2" customFormat="1" ht="18" customHeight="1" x14ac:dyDescent="0.3">
      <c r="B179" s="27" t="s">
        <v>166</v>
      </c>
      <c r="C179" s="27"/>
      <c r="D179" s="29"/>
      <c r="E179" s="29"/>
      <c r="F179" s="25">
        <f>SUM(H179:I179)</f>
        <v>59177</v>
      </c>
      <c r="G179" s="82">
        <f>F179/$F$206</f>
        <v>3.0374734823539921E-2</v>
      </c>
      <c r="H179" s="28">
        <v>39897</v>
      </c>
      <c r="I179" s="28">
        <v>19280</v>
      </c>
      <c r="K179" s="91"/>
      <c r="L179" s="91"/>
      <c r="M179" s="91"/>
      <c r="N179" s="91"/>
      <c r="O179" s="86"/>
      <c r="P179" s="85"/>
      <c r="Q179" s="84"/>
      <c r="R179" s="84"/>
      <c r="T179" s="1"/>
      <c r="V179" s="1"/>
      <c r="W179" s="1"/>
    </row>
    <row r="180" spans="2:23" s="2" customFormat="1" ht="18" customHeight="1" x14ac:dyDescent="0.3">
      <c r="B180" s="27" t="s">
        <v>165</v>
      </c>
      <c r="C180" s="27"/>
      <c r="D180" s="29"/>
      <c r="E180" s="29"/>
      <c r="F180" s="25">
        <f>SUM(H180:I180)</f>
        <v>329015</v>
      </c>
      <c r="G180" s="82">
        <f>F180/$F$206</f>
        <v>0.16887884444914386</v>
      </c>
      <c r="H180" s="28">
        <v>177507</v>
      </c>
      <c r="I180" s="28">
        <v>151508</v>
      </c>
      <c r="K180" s="90" t="s">
        <v>164</v>
      </c>
      <c r="L180" s="90"/>
      <c r="M180" s="90"/>
      <c r="N180" s="90"/>
      <c r="O180" s="89">
        <f>SUM(Q180:R181)</f>
        <v>0</v>
      </c>
      <c r="P180" s="88">
        <f>O180/$O$202</f>
        <v>0</v>
      </c>
      <c r="Q180" s="87">
        <v>0</v>
      </c>
      <c r="R180" s="87">
        <v>0</v>
      </c>
      <c r="T180" s="1"/>
      <c r="V180" s="1"/>
      <c r="W180" s="1"/>
    </row>
    <row r="181" spans="2:23" s="2" customFormat="1" ht="18" customHeight="1" x14ac:dyDescent="0.3">
      <c r="B181" s="27" t="s">
        <v>163</v>
      </c>
      <c r="C181" s="27"/>
      <c r="D181" s="29"/>
      <c r="E181" s="29"/>
      <c r="F181" s="25">
        <f>SUM(H181:I181)</f>
        <v>89915</v>
      </c>
      <c r="G181" s="82">
        <f>F181/$F$206</f>
        <v>4.6152124671047734E-2</v>
      </c>
      <c r="H181" s="28">
        <v>49105</v>
      </c>
      <c r="I181" s="28">
        <v>40810</v>
      </c>
      <c r="K181" s="50"/>
      <c r="L181" s="50"/>
      <c r="M181" s="50"/>
      <c r="N181" s="50"/>
      <c r="O181" s="86"/>
      <c r="P181" s="85"/>
      <c r="Q181" s="84"/>
      <c r="R181" s="84"/>
      <c r="T181" s="1"/>
      <c r="V181" s="1"/>
      <c r="W181" s="1"/>
    </row>
    <row r="182" spans="2:23" s="2" customFormat="1" ht="18" customHeight="1" x14ac:dyDescent="0.3">
      <c r="B182" s="27" t="s">
        <v>162</v>
      </c>
      <c r="C182" s="27"/>
      <c r="D182" s="29"/>
      <c r="E182" s="29"/>
      <c r="F182" s="25">
        <f>SUM(H182:I182)</f>
        <v>353535</v>
      </c>
      <c r="G182" s="82">
        <f>F182/$F$206</f>
        <v>0.18146462098180349</v>
      </c>
      <c r="H182" s="28">
        <v>281184</v>
      </c>
      <c r="I182" s="28">
        <v>72351</v>
      </c>
      <c r="K182" s="90" t="s">
        <v>161</v>
      </c>
      <c r="L182" s="90"/>
      <c r="M182" s="90"/>
      <c r="N182" s="90"/>
      <c r="O182" s="89">
        <f>SUM(Q182:R183)</f>
        <v>54660</v>
      </c>
      <c r="P182" s="88">
        <f>O182/$O$202</f>
        <v>2.805622125918333E-2</v>
      </c>
      <c r="Q182" s="87">
        <v>33175</v>
      </c>
      <c r="R182" s="87">
        <v>21485</v>
      </c>
      <c r="T182" s="1"/>
      <c r="V182" s="1"/>
      <c r="W182" s="1"/>
    </row>
    <row r="183" spans="2:23" s="2" customFormat="1" ht="18" customHeight="1" x14ac:dyDescent="0.3">
      <c r="B183" s="27" t="s">
        <v>160</v>
      </c>
      <c r="C183" s="27"/>
      <c r="D183" s="29"/>
      <c r="E183" s="29"/>
      <c r="F183" s="25">
        <f>SUM(H183:I183)</f>
        <v>17360</v>
      </c>
      <c r="G183" s="82">
        <f>F183/$F$206</f>
        <v>8.9106476593381386E-3</v>
      </c>
      <c r="H183" s="28">
        <v>13776</v>
      </c>
      <c r="I183" s="28">
        <v>3584</v>
      </c>
      <c r="K183" s="50"/>
      <c r="L183" s="50"/>
      <c r="M183" s="50"/>
      <c r="N183" s="50"/>
      <c r="O183" s="86"/>
      <c r="P183" s="85"/>
      <c r="Q183" s="84"/>
      <c r="R183" s="84"/>
      <c r="T183" s="1"/>
      <c r="V183" s="1"/>
      <c r="W183" s="1"/>
    </row>
    <row r="184" spans="2:23" s="2" customFormat="1" ht="18" customHeight="1" x14ac:dyDescent="0.3">
      <c r="B184" s="27" t="s">
        <v>159</v>
      </c>
      <c r="C184" s="27"/>
      <c r="D184" s="29"/>
      <c r="E184" s="29"/>
      <c r="F184" s="25">
        <f>SUM(H184:I184)</f>
        <v>377</v>
      </c>
      <c r="G184" s="82">
        <f>F184/$F$206</f>
        <v>1.9350888062041926E-4</v>
      </c>
      <c r="H184" s="28">
        <v>271</v>
      </c>
      <c r="I184" s="28">
        <v>106</v>
      </c>
      <c r="K184" s="90" t="s">
        <v>158</v>
      </c>
      <c r="L184" s="90"/>
      <c r="M184" s="90"/>
      <c r="N184" s="90"/>
      <c r="O184" s="89">
        <f>SUM(Q184:R185)</f>
        <v>1350645</v>
      </c>
      <c r="P184" s="88">
        <f>O184/$O$202</f>
        <v>0.69326737948426032</v>
      </c>
      <c r="Q184" s="87">
        <v>940381</v>
      </c>
      <c r="R184" s="87">
        <v>410264</v>
      </c>
      <c r="T184" s="1"/>
      <c r="V184" s="1"/>
      <c r="W184" s="1"/>
    </row>
    <row r="185" spans="2:23" s="2" customFormat="1" ht="18" customHeight="1" x14ac:dyDescent="0.3">
      <c r="B185" s="27" t="s">
        <v>157</v>
      </c>
      <c r="C185" s="27"/>
      <c r="D185" s="29"/>
      <c r="E185" s="29"/>
      <c r="F185" s="25">
        <f>SUM(H185:I185)</f>
        <v>965</v>
      </c>
      <c r="G185" s="82">
        <f>F185/$F$206</f>
        <v>4.9532114004961422E-4</v>
      </c>
      <c r="H185" s="28">
        <v>725</v>
      </c>
      <c r="I185" s="28">
        <v>240</v>
      </c>
      <c r="K185" s="50"/>
      <c r="L185" s="50"/>
      <c r="M185" s="50"/>
      <c r="N185" s="50"/>
      <c r="O185" s="86"/>
      <c r="P185" s="85"/>
      <c r="Q185" s="84"/>
      <c r="R185" s="84"/>
      <c r="T185" s="1"/>
      <c r="V185" s="1"/>
      <c r="W185" s="1"/>
    </row>
    <row r="186" spans="2:23" s="2" customFormat="1" ht="18" customHeight="1" x14ac:dyDescent="0.3">
      <c r="B186" s="27" t="s">
        <v>156</v>
      </c>
      <c r="C186" s="27"/>
      <c r="D186" s="29"/>
      <c r="E186" s="29"/>
      <c r="F186" s="25">
        <f>SUM(H186:I186)</f>
        <v>850</v>
      </c>
      <c r="G186" s="82">
        <f>F186/$F$206</f>
        <v>4.3629323216805402E-4</v>
      </c>
      <c r="H186" s="28">
        <v>374</v>
      </c>
      <c r="I186" s="28">
        <v>476</v>
      </c>
      <c r="K186" s="90" t="s">
        <v>155</v>
      </c>
      <c r="L186" s="90"/>
      <c r="M186" s="90"/>
      <c r="N186" s="90"/>
      <c r="O186" s="89">
        <f>SUM(Q186:R187)</f>
        <v>11672</v>
      </c>
      <c r="P186" s="88">
        <f>O186/$O$202</f>
        <v>5.9910760069006187E-3</v>
      </c>
      <c r="Q186" s="87">
        <v>5626</v>
      </c>
      <c r="R186" s="87">
        <v>6046</v>
      </c>
      <c r="T186" s="1"/>
      <c r="V186" s="1"/>
      <c r="W186" s="1"/>
    </row>
    <row r="187" spans="2:23" s="2" customFormat="1" ht="18" customHeight="1" x14ac:dyDescent="0.3">
      <c r="B187" s="27" t="s">
        <v>154</v>
      </c>
      <c r="C187" s="27"/>
      <c r="D187" s="29"/>
      <c r="E187" s="29"/>
      <c r="F187" s="25">
        <f>SUM(H187:I187)</f>
        <v>12992</v>
      </c>
      <c r="G187" s="82">
        <f>F187/$F$206</f>
        <v>6.6686137321498324E-3</v>
      </c>
      <c r="H187" s="28">
        <v>2807</v>
      </c>
      <c r="I187" s="28">
        <v>10185</v>
      </c>
      <c r="K187" s="50"/>
      <c r="L187" s="50"/>
      <c r="M187" s="50"/>
      <c r="N187" s="50"/>
      <c r="O187" s="86"/>
      <c r="P187" s="85"/>
      <c r="Q187" s="84"/>
      <c r="R187" s="84"/>
      <c r="T187" s="1"/>
      <c r="V187" s="1"/>
      <c r="W187" s="1"/>
    </row>
    <row r="188" spans="2:23" s="2" customFormat="1" ht="18" customHeight="1" x14ac:dyDescent="0.3">
      <c r="B188" s="27" t="s">
        <v>153</v>
      </c>
      <c r="C188" s="27"/>
      <c r="D188" s="29"/>
      <c r="E188" s="29"/>
      <c r="F188" s="25">
        <f>SUM(H188:I188)</f>
        <v>10078</v>
      </c>
      <c r="G188" s="82">
        <f>F188/$F$206</f>
        <v>5.1728978750466446E-3</v>
      </c>
      <c r="H188" s="28">
        <v>5629</v>
      </c>
      <c r="I188" s="28">
        <v>4449</v>
      </c>
      <c r="K188" s="90" t="s">
        <v>152</v>
      </c>
      <c r="L188" s="90"/>
      <c r="M188" s="90"/>
      <c r="N188" s="90"/>
      <c r="O188" s="89">
        <f>SUM(Q188:R189)</f>
        <v>143064</v>
      </c>
      <c r="P188" s="88">
        <f>O188/$O$202</f>
        <v>7.3432770549282919E-2</v>
      </c>
      <c r="Q188" s="87">
        <v>78703</v>
      </c>
      <c r="R188" s="87">
        <v>64361</v>
      </c>
      <c r="T188" s="1"/>
      <c r="V188" s="1"/>
      <c r="W188" s="1"/>
    </row>
    <row r="189" spans="2:23" s="2" customFormat="1" ht="18" customHeight="1" x14ac:dyDescent="0.3">
      <c r="B189" s="27" t="s">
        <v>151</v>
      </c>
      <c r="C189" s="27"/>
      <c r="D189" s="29"/>
      <c r="E189" s="29"/>
      <c r="F189" s="25">
        <f>SUM(H189:I189)</f>
        <v>3621</v>
      </c>
      <c r="G189" s="82">
        <f>F189/$F$206</f>
        <v>1.8586091690359101E-3</v>
      </c>
      <c r="H189" s="28">
        <v>2219</v>
      </c>
      <c r="I189" s="28">
        <v>1402</v>
      </c>
      <c r="K189" s="50"/>
      <c r="L189" s="50"/>
      <c r="M189" s="50"/>
      <c r="N189" s="50"/>
      <c r="O189" s="86"/>
      <c r="P189" s="85"/>
      <c r="Q189" s="84"/>
      <c r="R189" s="84"/>
      <c r="T189" s="1"/>
      <c r="V189" s="1"/>
      <c r="W189" s="1"/>
    </row>
    <row r="190" spans="2:23" s="2" customFormat="1" ht="18" customHeight="1" x14ac:dyDescent="0.3">
      <c r="B190" s="27" t="s">
        <v>150</v>
      </c>
      <c r="C190" s="27"/>
      <c r="D190" s="29"/>
      <c r="E190" s="29"/>
      <c r="F190" s="25">
        <f>SUM(H190:I190)</f>
        <v>664</v>
      </c>
      <c r="G190" s="82">
        <f>F190/$F$206</f>
        <v>3.4082200724657396E-4</v>
      </c>
      <c r="H190" s="28">
        <v>319</v>
      </c>
      <c r="I190" s="28">
        <v>345</v>
      </c>
      <c r="K190" s="90" t="s">
        <v>149</v>
      </c>
      <c r="L190" s="90"/>
      <c r="M190" s="90"/>
      <c r="N190" s="90"/>
      <c r="O190" s="89">
        <f>SUM(Q190:R191)</f>
        <v>48320</v>
      </c>
      <c r="P190" s="88">
        <f>O190/$O$202</f>
        <v>2.4801987033365142E-2</v>
      </c>
      <c r="Q190" s="87">
        <v>29532</v>
      </c>
      <c r="R190" s="87">
        <v>18788</v>
      </c>
      <c r="T190" s="1"/>
      <c r="V190" s="1"/>
      <c r="W190" s="1"/>
    </row>
    <row r="191" spans="2:23" s="2" customFormat="1" ht="18" customHeight="1" x14ac:dyDescent="0.3">
      <c r="B191" s="27" t="s">
        <v>148</v>
      </c>
      <c r="C191" s="27"/>
      <c r="D191" s="29"/>
      <c r="E191" s="29"/>
      <c r="F191" s="25">
        <f>SUM(H191:I191)</f>
        <v>510</v>
      </c>
      <c r="G191" s="82">
        <f>F191/$F$206</f>
        <v>2.6177593930083238E-4</v>
      </c>
      <c r="H191" s="28">
        <v>149</v>
      </c>
      <c r="I191" s="28">
        <v>361</v>
      </c>
      <c r="K191" s="50"/>
      <c r="L191" s="50"/>
      <c r="M191" s="50"/>
      <c r="N191" s="50"/>
      <c r="O191" s="86"/>
      <c r="P191" s="85"/>
      <c r="Q191" s="84"/>
      <c r="R191" s="84"/>
      <c r="T191" s="1"/>
      <c r="V191" s="1"/>
      <c r="W191" s="1"/>
    </row>
    <row r="192" spans="2:23" s="2" customFormat="1" ht="18" customHeight="1" x14ac:dyDescent="0.3">
      <c r="B192" s="27" t="s">
        <v>147</v>
      </c>
      <c r="C192" s="27"/>
      <c r="D192" s="29"/>
      <c r="E192" s="29"/>
      <c r="F192" s="25">
        <f>SUM(H192:I192)</f>
        <v>26007</v>
      </c>
      <c r="G192" s="82">
        <f>F192/$F$206</f>
        <v>1.3349033045875976E-2</v>
      </c>
      <c r="H192" s="28">
        <v>10899</v>
      </c>
      <c r="I192" s="28">
        <v>15108</v>
      </c>
      <c r="K192" s="90" t="s">
        <v>146</v>
      </c>
      <c r="L192" s="90"/>
      <c r="M192" s="90"/>
      <c r="N192" s="90"/>
      <c r="O192" s="89">
        <f>SUM(Q192:R193)</f>
        <v>50</v>
      </c>
      <c r="P192" s="88">
        <f>O192/$O$202</f>
        <v>2.566430777459141E-5</v>
      </c>
      <c r="Q192" s="87">
        <v>50</v>
      </c>
      <c r="R192" s="87">
        <v>0</v>
      </c>
      <c r="T192" s="1"/>
      <c r="V192" s="1"/>
      <c r="W192" s="1"/>
    </row>
    <row r="193" spans="2:88" s="2" customFormat="1" ht="18" customHeight="1" x14ac:dyDescent="0.3">
      <c r="B193" s="27" t="s">
        <v>145</v>
      </c>
      <c r="C193" s="27"/>
      <c r="D193" s="29"/>
      <c r="E193" s="29"/>
      <c r="F193" s="25">
        <f>SUM(H193:I193)</f>
        <v>1155</v>
      </c>
      <c r="G193" s="82">
        <f>F193/$F$206</f>
        <v>5.9284550959306159E-4</v>
      </c>
      <c r="H193" s="28">
        <v>591</v>
      </c>
      <c r="I193" s="28">
        <v>564</v>
      </c>
      <c r="K193" s="50"/>
      <c r="L193" s="50"/>
      <c r="M193" s="50"/>
      <c r="N193" s="50"/>
      <c r="O193" s="86"/>
      <c r="P193" s="85"/>
      <c r="Q193" s="84"/>
      <c r="R193" s="84"/>
      <c r="T193" s="1"/>
      <c r="V193" s="1"/>
      <c r="W193" s="1"/>
    </row>
    <row r="194" spans="2:88" s="2" customFormat="1" ht="18" customHeight="1" x14ac:dyDescent="0.3">
      <c r="B194" s="27" t="s">
        <v>144</v>
      </c>
      <c r="C194" s="27"/>
      <c r="D194" s="29"/>
      <c r="E194" s="29"/>
      <c r="F194" s="25">
        <f>SUM(H194:I194)</f>
        <v>545</v>
      </c>
      <c r="G194" s="82">
        <f>F194/$F$206</f>
        <v>2.797409547430464E-4</v>
      </c>
      <c r="H194" s="28">
        <v>238</v>
      </c>
      <c r="I194" s="28">
        <v>307</v>
      </c>
      <c r="K194" s="90" t="s">
        <v>143</v>
      </c>
      <c r="L194" s="90"/>
      <c r="M194" s="90"/>
      <c r="N194" s="90"/>
      <c r="O194" s="89">
        <f>SUM(Q194:R195)</f>
        <v>13486</v>
      </c>
      <c r="P194" s="88">
        <f>O194/$O$202</f>
        <v>6.9221770929627953E-3</v>
      </c>
      <c r="Q194" s="87">
        <v>13029</v>
      </c>
      <c r="R194" s="87">
        <v>457</v>
      </c>
      <c r="T194" s="1"/>
      <c r="V194" s="1"/>
      <c r="W194" s="1"/>
    </row>
    <row r="195" spans="2:88" s="2" customFormat="1" ht="18" customHeight="1" x14ac:dyDescent="0.3">
      <c r="B195" s="27" t="s">
        <v>142</v>
      </c>
      <c r="C195" s="27"/>
      <c r="D195" s="29"/>
      <c r="E195" s="29"/>
      <c r="F195" s="25">
        <f>SUM(H195:I195)</f>
        <v>75325</v>
      </c>
      <c r="G195" s="82">
        <f>F195/$F$206</f>
        <v>3.8663279662421959E-2</v>
      </c>
      <c r="H195" s="28">
        <v>61807</v>
      </c>
      <c r="I195" s="28">
        <v>13518</v>
      </c>
      <c r="K195" s="50"/>
      <c r="L195" s="50"/>
      <c r="M195" s="50"/>
      <c r="N195" s="50"/>
      <c r="O195" s="86"/>
      <c r="P195" s="85"/>
      <c r="Q195" s="84"/>
      <c r="R195" s="84"/>
      <c r="T195" s="1"/>
      <c r="V195" s="1"/>
      <c r="W195" s="1"/>
    </row>
    <row r="196" spans="2:88" s="2" customFormat="1" ht="18" customHeight="1" x14ac:dyDescent="0.3">
      <c r="B196" s="27" t="s">
        <v>141</v>
      </c>
      <c r="C196" s="27"/>
      <c r="D196" s="29"/>
      <c r="E196" s="29"/>
      <c r="F196" s="25">
        <f>SUM(H196:I196)</f>
        <v>4660</v>
      </c>
      <c r="G196" s="82">
        <f>F196/$F$206</f>
        <v>2.3919134845919194E-3</v>
      </c>
      <c r="H196" s="28">
        <v>3210</v>
      </c>
      <c r="I196" s="28">
        <v>1450</v>
      </c>
      <c r="K196" s="90" t="s">
        <v>140</v>
      </c>
      <c r="L196" s="90"/>
      <c r="M196" s="90"/>
      <c r="N196" s="90"/>
      <c r="O196" s="89">
        <f>SUM(Q196:R197)</f>
        <v>33727</v>
      </c>
      <c r="P196" s="88">
        <f>O196/$O$202</f>
        <v>1.731160216627289E-2</v>
      </c>
      <c r="Q196" s="87">
        <v>29760</v>
      </c>
      <c r="R196" s="87">
        <v>3967</v>
      </c>
      <c r="T196" s="1"/>
      <c r="V196" s="1"/>
      <c r="W196" s="1"/>
    </row>
    <row r="197" spans="2:88" s="2" customFormat="1" ht="18" customHeight="1" x14ac:dyDescent="0.3">
      <c r="B197" s="27" t="s">
        <v>139</v>
      </c>
      <c r="C197" s="27"/>
      <c r="D197" s="29"/>
      <c r="E197" s="29"/>
      <c r="F197" s="25">
        <f>SUM(H197:I197)</f>
        <v>480</v>
      </c>
      <c r="G197" s="82">
        <f>F197/$F$206</f>
        <v>2.4637735463607755E-4</v>
      </c>
      <c r="H197" s="28">
        <v>326</v>
      </c>
      <c r="I197" s="28">
        <v>154</v>
      </c>
      <c r="K197" s="50"/>
      <c r="L197" s="50"/>
      <c r="M197" s="50"/>
      <c r="N197" s="50"/>
      <c r="O197" s="86"/>
      <c r="P197" s="85"/>
      <c r="Q197" s="84"/>
      <c r="R197" s="84"/>
      <c r="T197" s="1"/>
      <c r="V197" s="1"/>
      <c r="W197" s="1"/>
    </row>
    <row r="198" spans="2:88" s="2" customFormat="1" ht="18" customHeight="1" x14ac:dyDescent="0.3">
      <c r="B198" s="27" t="s">
        <v>138</v>
      </c>
      <c r="C198" s="27"/>
      <c r="D198" s="29"/>
      <c r="E198" s="29"/>
      <c r="F198" s="25">
        <f>SUM(H198:I198)</f>
        <v>12885</v>
      </c>
      <c r="G198" s="82">
        <f>F198/$F$206</f>
        <v>6.6136921135122066E-3</v>
      </c>
      <c r="H198" s="28">
        <v>7381</v>
      </c>
      <c r="I198" s="28">
        <v>5504</v>
      </c>
      <c r="K198" s="90" t="s">
        <v>137</v>
      </c>
      <c r="L198" s="90"/>
      <c r="M198" s="90"/>
      <c r="N198" s="90"/>
      <c r="O198" s="89">
        <f>SUM(Q198:R199)</f>
        <v>41170</v>
      </c>
      <c r="P198" s="88">
        <f>O198/$O$202</f>
        <v>2.1131991021598569E-2</v>
      </c>
      <c r="Q198" s="87">
        <v>41001</v>
      </c>
      <c r="R198" s="87">
        <v>169</v>
      </c>
      <c r="T198" s="1"/>
      <c r="V198" s="1"/>
      <c r="W198" s="1"/>
    </row>
    <row r="199" spans="2:88" s="2" customFormat="1" ht="18" customHeight="1" x14ac:dyDescent="0.3">
      <c r="B199" s="27" t="s">
        <v>136</v>
      </c>
      <c r="C199" s="27"/>
      <c r="D199" s="29"/>
      <c r="E199" s="29"/>
      <c r="F199" s="25">
        <f>SUM(H199:I199)</f>
        <v>2542</v>
      </c>
      <c r="G199" s="82">
        <f>F199/$F$206</f>
        <v>1.3047734072602275E-3</v>
      </c>
      <c r="H199" s="28">
        <v>1945</v>
      </c>
      <c r="I199" s="28">
        <v>597</v>
      </c>
      <c r="K199" s="50"/>
      <c r="L199" s="50"/>
      <c r="M199" s="50"/>
      <c r="N199" s="50"/>
      <c r="O199" s="86"/>
      <c r="P199" s="85"/>
      <c r="Q199" s="84"/>
      <c r="R199" s="84"/>
      <c r="T199" s="1"/>
      <c r="V199" s="1"/>
      <c r="W199" s="1"/>
    </row>
    <row r="200" spans="2:88" s="2" customFormat="1" ht="18" customHeight="1" x14ac:dyDescent="0.3">
      <c r="B200" s="27" t="s">
        <v>135</v>
      </c>
      <c r="C200" s="27"/>
      <c r="D200" s="29"/>
      <c r="E200" s="29"/>
      <c r="F200" s="25">
        <f>SUM(H200:I200)</f>
        <v>20358</v>
      </c>
      <c r="G200" s="82">
        <f>F200/$F$206</f>
        <v>1.0449479553502639E-2</v>
      </c>
      <c r="H200" s="28">
        <v>15377</v>
      </c>
      <c r="I200" s="28">
        <v>4981</v>
      </c>
      <c r="K200" s="90" t="s">
        <v>134</v>
      </c>
      <c r="L200" s="90"/>
      <c r="M200" s="90"/>
      <c r="N200" s="90"/>
      <c r="O200" s="89">
        <f>SUM(Q200:R201)</f>
        <v>212391</v>
      </c>
      <c r="P200" s="88">
        <f>O200/$O$202</f>
        <v>0.10901735985106489</v>
      </c>
      <c r="Q200" s="87">
        <v>8</v>
      </c>
      <c r="R200" s="87">
        <v>212383</v>
      </c>
      <c r="T200" s="1"/>
      <c r="V200" s="1"/>
      <c r="W200" s="1"/>
    </row>
    <row r="201" spans="2:88" s="2" customFormat="1" ht="18" customHeight="1" thickBot="1" x14ac:dyDescent="0.35">
      <c r="B201" s="27" t="s">
        <v>133</v>
      </c>
      <c r="C201" s="27"/>
      <c r="D201" s="29"/>
      <c r="E201" s="29"/>
      <c r="F201" s="25">
        <f>SUM(H201:I201)</f>
        <v>594</v>
      </c>
      <c r="G201" s="82">
        <f>F201/$F$206</f>
        <v>3.0489197636214598E-4</v>
      </c>
      <c r="H201" s="28">
        <v>417</v>
      </c>
      <c r="I201" s="28">
        <v>177</v>
      </c>
      <c r="K201" s="50"/>
      <c r="L201" s="50"/>
      <c r="M201" s="50"/>
      <c r="N201" s="50"/>
      <c r="O201" s="86"/>
      <c r="P201" s="85"/>
      <c r="Q201" s="84"/>
      <c r="R201" s="84"/>
      <c r="T201" s="1"/>
      <c r="V201" s="1"/>
      <c r="W201" s="1"/>
    </row>
    <row r="202" spans="2:88" s="2" customFormat="1" ht="18" customHeight="1" x14ac:dyDescent="0.3">
      <c r="B202" s="27" t="s">
        <v>132</v>
      </c>
      <c r="C202" s="27"/>
      <c r="D202" s="29"/>
      <c r="E202" s="29"/>
      <c r="F202" s="25">
        <f>SUM(H202:I202)</f>
        <v>17610</v>
      </c>
      <c r="G202" s="82">
        <f>F202/$F$206</f>
        <v>9.0389691982110942E-3</v>
      </c>
      <c r="H202" s="28">
        <v>9713</v>
      </c>
      <c r="I202" s="28">
        <v>7897</v>
      </c>
      <c r="K202" s="31" t="s">
        <v>1</v>
      </c>
      <c r="L202" s="31"/>
      <c r="M202" s="31"/>
      <c r="N202" s="31"/>
      <c r="O202" s="8">
        <f>SUM(O174:O201)</f>
        <v>1948231</v>
      </c>
      <c r="P202" s="30">
        <f>SUM(P174:P201)</f>
        <v>1</v>
      </c>
      <c r="Q202" s="8">
        <f>SUM(Q174:Q201)</f>
        <v>1178510</v>
      </c>
      <c r="R202" s="8">
        <f>SUM(R174:R201)</f>
        <v>769721</v>
      </c>
      <c r="T202" s="1"/>
      <c r="V202" s="1"/>
      <c r="W202" s="1"/>
    </row>
    <row r="203" spans="2:88" s="2" customFormat="1" ht="18" customHeight="1" x14ac:dyDescent="0.3">
      <c r="B203" s="27" t="s">
        <v>131</v>
      </c>
      <c r="C203" s="27"/>
      <c r="D203" s="29"/>
      <c r="E203" s="29"/>
      <c r="F203" s="25">
        <f>SUM(H203:I203)</f>
        <v>653</v>
      </c>
      <c r="G203" s="82">
        <f>F203/$F$206</f>
        <v>3.3517585953616382E-4</v>
      </c>
      <c r="H203" s="28">
        <v>372</v>
      </c>
      <c r="I203" s="28">
        <v>281</v>
      </c>
      <c r="T203" s="1"/>
      <c r="V203" s="1"/>
      <c r="W203" s="1"/>
    </row>
    <row r="204" spans="2:88" s="2" customFormat="1" ht="18" customHeight="1" x14ac:dyDescent="0.3">
      <c r="B204" s="27" t="s">
        <v>130</v>
      </c>
      <c r="C204" s="27"/>
      <c r="D204" s="29"/>
      <c r="E204" s="29"/>
      <c r="F204" s="25">
        <f>SUM(H204:I204)</f>
        <v>753411</v>
      </c>
      <c r="G204" s="82">
        <f>F204/$F$206</f>
        <v>0.3867154356952538</v>
      </c>
      <c r="H204" s="28">
        <v>415292</v>
      </c>
      <c r="I204" s="28">
        <v>338119</v>
      </c>
      <c r="T204" s="1"/>
      <c r="V204" s="1"/>
      <c r="W204" s="1"/>
    </row>
    <row r="205" spans="2:88" s="2" customFormat="1" ht="18" customHeight="1" thickBot="1" x14ac:dyDescent="0.35">
      <c r="B205" s="83" t="s">
        <v>51</v>
      </c>
      <c r="C205" s="83"/>
      <c r="D205" s="26"/>
      <c r="E205" s="26"/>
      <c r="F205" s="25">
        <f>SUM(H205:I205)</f>
        <v>92703</v>
      </c>
      <c r="G205" s="82">
        <f>F205/$F$206</f>
        <v>4.7583166472558953E-2</v>
      </c>
      <c r="H205" s="28">
        <v>47302</v>
      </c>
      <c r="I205" s="28">
        <v>45401</v>
      </c>
      <c r="T205" s="1"/>
      <c r="V205" s="1"/>
      <c r="W205" s="1"/>
    </row>
    <row r="206" spans="2:88" s="2" customFormat="1" ht="21.75" customHeight="1" x14ac:dyDescent="0.3">
      <c r="B206" s="81" t="s">
        <v>1</v>
      </c>
      <c r="C206" s="81"/>
      <c r="D206" s="81"/>
      <c r="E206" s="81"/>
      <c r="F206" s="8">
        <f>SUM(F173:F205)</f>
        <v>1948231</v>
      </c>
      <c r="G206" s="30">
        <f>SUM(G173:G205)</f>
        <v>1</v>
      </c>
      <c r="H206" s="8">
        <f>SUM(H173:H205)</f>
        <v>1178510</v>
      </c>
      <c r="I206" s="8">
        <f>SUM(I173:I205)</f>
        <v>769721</v>
      </c>
      <c r="T206" s="1"/>
      <c r="V206" s="1"/>
      <c r="W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</row>
    <row r="207" spans="2:88" s="2" customFormat="1" ht="10.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T207" s="1"/>
      <c r="V207" s="1"/>
      <c r="W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</row>
    <row r="208" spans="2:88" s="2" customFormat="1" ht="10.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T208" s="1"/>
      <c r="V208" s="1"/>
      <c r="W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</row>
    <row r="209" spans="2:88" s="2" customFormat="1" ht="21.7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T209" s="1"/>
      <c r="V209" s="1"/>
      <c r="W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</row>
    <row r="210" spans="2:88" s="2" customFormat="1" ht="21.7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80" t="s">
        <v>129</v>
      </c>
      <c r="L210" s="80"/>
      <c r="M210" s="80"/>
      <c r="N210" s="80"/>
      <c r="O210" s="80"/>
      <c r="P210" s="80"/>
      <c r="Q210" s="80"/>
      <c r="R210" s="80"/>
      <c r="T210" s="1"/>
      <c r="V210" s="1"/>
      <c r="W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</row>
    <row r="211" spans="2:88" s="2" customFormat="1" ht="39.75" customHeight="1" x14ac:dyDescent="0.3">
      <c r="B211" s="79" t="s">
        <v>128</v>
      </c>
      <c r="C211" s="78"/>
      <c r="D211" s="77" t="s">
        <v>127</v>
      </c>
      <c r="E211" s="75">
        <v>2020</v>
      </c>
      <c r="F211" s="76">
        <v>2021</v>
      </c>
      <c r="G211" s="75">
        <v>2022</v>
      </c>
      <c r="H211" s="75">
        <v>2023</v>
      </c>
      <c r="I211" s="75" t="s">
        <v>126</v>
      </c>
      <c r="J211" s="1"/>
      <c r="R211" s="1"/>
      <c r="T211" s="1"/>
      <c r="V211" s="1"/>
      <c r="W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</row>
    <row r="212" spans="2:88" s="2" customFormat="1" ht="21.75" customHeight="1" x14ac:dyDescent="0.3">
      <c r="B212" s="68" t="s">
        <v>27</v>
      </c>
      <c r="C212" s="68"/>
      <c r="D212" s="64">
        <f>SUM(E212:I212)</f>
        <v>153232</v>
      </c>
      <c r="E212" s="67">
        <v>16787</v>
      </c>
      <c r="F212" s="74">
        <v>20661</v>
      </c>
      <c r="G212" s="74">
        <v>39013</v>
      </c>
      <c r="H212" s="74">
        <v>34951</v>
      </c>
      <c r="I212" s="74">
        <v>41820</v>
      </c>
      <c r="J212" s="1"/>
      <c r="K212" s="1"/>
      <c r="L212" s="1"/>
      <c r="M212" s="1"/>
      <c r="N212" s="1"/>
      <c r="O212" s="1"/>
      <c r="P212" s="1"/>
      <c r="Q212" s="1"/>
      <c r="R212" s="1"/>
      <c r="T212" s="1"/>
      <c r="V212" s="1"/>
      <c r="W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</row>
    <row r="213" spans="2:88" s="2" customFormat="1" ht="21.75" customHeight="1" x14ac:dyDescent="0.3">
      <c r="B213" s="68" t="s">
        <v>26</v>
      </c>
      <c r="C213" s="68"/>
      <c r="D213" s="64">
        <f>SUM(E213:I213)</f>
        <v>325145</v>
      </c>
      <c r="E213" s="67">
        <v>42812</v>
      </c>
      <c r="F213" s="67">
        <v>35916</v>
      </c>
      <c r="G213" s="67">
        <v>73299</v>
      </c>
      <c r="H213" s="67">
        <v>82537</v>
      </c>
      <c r="I213" s="67">
        <v>90581</v>
      </c>
      <c r="J213" s="1"/>
      <c r="K213" s="1"/>
      <c r="L213" s="1"/>
      <c r="M213" s="1"/>
      <c r="N213" s="1"/>
      <c r="O213" s="1"/>
      <c r="P213" s="1"/>
      <c r="Q213" s="1"/>
      <c r="R213" s="1"/>
      <c r="T213" s="1"/>
      <c r="V213" s="1"/>
      <c r="W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</row>
    <row r="214" spans="2:88" s="2" customFormat="1" ht="21.75" customHeight="1" x14ac:dyDescent="0.3">
      <c r="B214" s="68" t="s">
        <v>25</v>
      </c>
      <c r="C214" s="68"/>
      <c r="D214" s="64">
        <f>SUM(E214:I214)</f>
        <v>186304</v>
      </c>
      <c r="E214" s="67">
        <v>21655</v>
      </c>
      <c r="F214" s="67">
        <v>28204.000000000004</v>
      </c>
      <c r="G214" s="67">
        <v>40789</v>
      </c>
      <c r="H214" s="67">
        <v>46288</v>
      </c>
      <c r="I214" s="67">
        <v>49368</v>
      </c>
      <c r="J214" s="1"/>
      <c r="K214" s="1"/>
      <c r="L214" s="1"/>
      <c r="M214" s="1"/>
      <c r="N214" s="1"/>
      <c r="O214" s="1"/>
      <c r="P214" s="1"/>
      <c r="Q214" s="1"/>
      <c r="R214" s="1"/>
      <c r="T214" s="1"/>
      <c r="V214" s="1"/>
      <c r="W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</row>
    <row r="215" spans="2:88" s="2" customFormat="1" ht="21.75" customHeight="1" x14ac:dyDescent="0.3">
      <c r="B215" s="68" t="s">
        <v>24</v>
      </c>
      <c r="C215" s="68"/>
      <c r="D215" s="64">
        <f>SUM(E215:I215)</f>
        <v>481933</v>
      </c>
      <c r="E215" s="67">
        <v>77065</v>
      </c>
      <c r="F215" s="67">
        <v>69180.000000000015</v>
      </c>
      <c r="G215" s="67">
        <v>96219</v>
      </c>
      <c r="H215" s="67">
        <v>117373</v>
      </c>
      <c r="I215" s="67">
        <v>122096</v>
      </c>
      <c r="J215" s="1"/>
      <c r="K215" s="1"/>
      <c r="L215" s="1"/>
      <c r="M215" s="1"/>
      <c r="N215" s="1"/>
      <c r="O215" s="1"/>
      <c r="P215" s="1"/>
      <c r="Q215" s="1"/>
      <c r="R215" s="1"/>
      <c r="T215" s="1"/>
      <c r="V215" s="1"/>
      <c r="W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</row>
    <row r="216" spans="2:88" s="2" customFormat="1" ht="21.75" customHeight="1" x14ac:dyDescent="0.3">
      <c r="B216" s="68" t="s">
        <v>23</v>
      </c>
      <c r="C216" s="68"/>
      <c r="D216" s="64">
        <f>SUM(E216:I216)</f>
        <v>280850</v>
      </c>
      <c r="E216" s="67">
        <v>47271</v>
      </c>
      <c r="F216" s="67">
        <v>39391</v>
      </c>
      <c r="G216" s="67">
        <v>51183</v>
      </c>
      <c r="H216" s="67">
        <v>65113</v>
      </c>
      <c r="I216" s="67">
        <v>77892</v>
      </c>
      <c r="J216" s="1"/>
      <c r="K216" s="1"/>
      <c r="L216" s="1"/>
      <c r="M216" s="1"/>
      <c r="N216" s="1"/>
      <c r="O216" s="1"/>
      <c r="P216" s="1"/>
      <c r="Q216" s="1"/>
      <c r="R216" s="1"/>
      <c r="T216" s="1"/>
      <c r="V216" s="1"/>
      <c r="W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</row>
    <row r="217" spans="2:88" s="2" customFormat="1" ht="21.75" customHeight="1" x14ac:dyDescent="0.3">
      <c r="B217" s="68" t="s">
        <v>22</v>
      </c>
      <c r="C217" s="68"/>
      <c r="D217" s="64">
        <f>SUM(E217:I217)</f>
        <v>240977</v>
      </c>
      <c r="E217" s="67">
        <v>26670</v>
      </c>
      <c r="F217" s="67">
        <v>26304.999999999996</v>
      </c>
      <c r="G217" s="67">
        <v>63266</v>
      </c>
      <c r="H217" s="67">
        <v>56164</v>
      </c>
      <c r="I217" s="67">
        <v>68572</v>
      </c>
      <c r="J217" s="1"/>
      <c r="K217" s="1"/>
      <c r="L217" s="1"/>
      <c r="M217" s="1"/>
      <c r="N217" s="1"/>
      <c r="O217" s="1"/>
      <c r="P217" s="1"/>
      <c r="Q217" s="1"/>
      <c r="R217" s="1"/>
      <c r="T217" s="1"/>
      <c r="V217" s="1"/>
      <c r="W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</row>
    <row r="218" spans="2:88" s="2" customFormat="1" ht="21.75" customHeight="1" x14ac:dyDescent="0.3">
      <c r="B218" s="68" t="s">
        <v>21</v>
      </c>
      <c r="C218" s="68"/>
      <c r="D218" s="64">
        <f>SUM(E218:I218)</f>
        <v>230553</v>
      </c>
      <c r="E218" s="67">
        <v>35840</v>
      </c>
      <c r="F218" s="67">
        <v>36054</v>
      </c>
      <c r="G218" s="67">
        <v>44311</v>
      </c>
      <c r="H218" s="67">
        <v>58133</v>
      </c>
      <c r="I218" s="67">
        <v>56215</v>
      </c>
      <c r="J218" s="1"/>
      <c r="K218" s="1"/>
      <c r="L218" s="1"/>
      <c r="M218" s="1"/>
      <c r="N218" s="1"/>
      <c r="O218" s="1"/>
      <c r="P218" s="1"/>
      <c r="Q218" s="1"/>
      <c r="R218" s="1"/>
      <c r="T218" s="1"/>
      <c r="V218" s="1"/>
      <c r="W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</row>
    <row r="219" spans="2:88" s="2" customFormat="1" ht="21.75" customHeight="1" x14ac:dyDescent="0.3">
      <c r="B219" s="68" t="s">
        <v>20</v>
      </c>
      <c r="C219" s="68"/>
      <c r="D219" s="64">
        <f>SUM(E219:I219)</f>
        <v>563551</v>
      </c>
      <c r="E219" s="67">
        <v>67106</v>
      </c>
      <c r="F219" s="67">
        <v>85408.000000000015</v>
      </c>
      <c r="G219" s="67">
        <v>117545</v>
      </c>
      <c r="H219" s="67">
        <v>138891</v>
      </c>
      <c r="I219" s="67">
        <v>154601</v>
      </c>
      <c r="J219" s="1"/>
      <c r="K219" s="1"/>
      <c r="L219" s="1"/>
      <c r="M219" s="1"/>
      <c r="N219" s="1"/>
      <c r="O219" s="1"/>
      <c r="P219" s="1"/>
      <c r="Q219" s="1"/>
      <c r="R219" s="1"/>
      <c r="T219" s="1"/>
      <c r="V219" s="1"/>
      <c r="W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</row>
    <row r="220" spans="2:88" s="2" customFormat="1" ht="21.75" customHeight="1" x14ac:dyDescent="0.3">
      <c r="B220" s="68" t="s">
        <v>19</v>
      </c>
      <c r="C220" s="68"/>
      <c r="D220" s="64">
        <f>SUM(E220:I220)</f>
        <v>134011</v>
      </c>
      <c r="E220" s="67">
        <v>18360</v>
      </c>
      <c r="F220" s="67">
        <v>18134</v>
      </c>
      <c r="G220" s="67">
        <v>22445</v>
      </c>
      <c r="H220" s="67">
        <v>30582</v>
      </c>
      <c r="I220" s="74">
        <v>44490</v>
      </c>
      <c r="J220" s="1"/>
      <c r="K220" s="1"/>
      <c r="L220" s="1"/>
      <c r="M220" s="1"/>
      <c r="N220" s="1"/>
      <c r="O220" s="1"/>
      <c r="P220" s="1"/>
      <c r="Q220" s="1"/>
      <c r="R220" s="1"/>
      <c r="T220" s="1"/>
      <c r="V220" s="1"/>
      <c r="W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</row>
    <row r="221" spans="2:88" s="2" customFormat="1" ht="21.75" customHeight="1" x14ac:dyDescent="0.3">
      <c r="B221" s="68" t="s">
        <v>18</v>
      </c>
      <c r="C221" s="68"/>
      <c r="D221" s="64">
        <f>SUM(E221:I221)</f>
        <v>226957</v>
      </c>
      <c r="E221" s="67">
        <v>30472</v>
      </c>
      <c r="F221" s="67">
        <v>35069</v>
      </c>
      <c r="G221" s="67">
        <v>45742</v>
      </c>
      <c r="H221" s="67">
        <v>52333</v>
      </c>
      <c r="I221" s="67">
        <v>63341</v>
      </c>
      <c r="J221" s="1"/>
      <c r="K221" s="1"/>
      <c r="L221" s="1"/>
      <c r="M221" s="1"/>
      <c r="N221" s="1"/>
      <c r="O221" s="1"/>
      <c r="P221" s="1"/>
      <c r="Q221" s="1"/>
      <c r="R221" s="1"/>
      <c r="T221" s="1"/>
      <c r="V221" s="1"/>
      <c r="W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</row>
    <row r="222" spans="2:88" s="2" customFormat="1" ht="21.75" customHeight="1" x14ac:dyDescent="0.3">
      <c r="B222" s="68" t="s">
        <v>17</v>
      </c>
      <c r="C222" s="68"/>
      <c r="D222" s="64">
        <f>SUM(E222:I222)</f>
        <v>305966</v>
      </c>
      <c r="E222" s="67">
        <v>56284</v>
      </c>
      <c r="F222" s="67">
        <v>58495</v>
      </c>
      <c r="G222" s="67">
        <v>50017</v>
      </c>
      <c r="H222" s="67">
        <v>69300</v>
      </c>
      <c r="I222" s="67">
        <v>71870</v>
      </c>
      <c r="J222" s="1"/>
      <c r="K222" s="1"/>
      <c r="L222" s="1"/>
      <c r="M222" s="1"/>
      <c r="N222" s="1"/>
      <c r="O222" s="1"/>
      <c r="P222" s="1"/>
      <c r="Q222" s="1"/>
      <c r="R222" s="1"/>
      <c r="T222" s="1"/>
      <c r="V222" s="1"/>
      <c r="W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</row>
    <row r="223" spans="2:88" s="2" customFormat="1" ht="21.75" customHeight="1" x14ac:dyDescent="0.3">
      <c r="B223" s="68" t="s">
        <v>16</v>
      </c>
      <c r="C223" s="68"/>
      <c r="D223" s="64">
        <f>SUM(E223:I223)</f>
        <v>498094</v>
      </c>
      <c r="E223" s="67">
        <v>77635</v>
      </c>
      <c r="F223" s="67">
        <v>64000.000000000029</v>
      </c>
      <c r="G223" s="67">
        <v>84233</v>
      </c>
      <c r="H223" s="67">
        <v>127870</v>
      </c>
      <c r="I223" s="67">
        <v>144356</v>
      </c>
      <c r="J223" s="1"/>
      <c r="K223" s="1"/>
      <c r="L223" s="1"/>
      <c r="M223" s="1"/>
      <c r="N223" s="1"/>
      <c r="O223" s="1"/>
      <c r="P223" s="1"/>
      <c r="Q223" s="1"/>
      <c r="R223" s="1"/>
      <c r="T223" s="1"/>
      <c r="V223" s="1"/>
      <c r="W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</row>
    <row r="224" spans="2:88" s="2" customFormat="1" ht="21.75" customHeight="1" x14ac:dyDescent="0.3">
      <c r="B224" s="68" t="s">
        <v>15</v>
      </c>
      <c r="C224" s="68"/>
      <c r="D224" s="64">
        <f>SUM(E224:I224)</f>
        <v>365898</v>
      </c>
      <c r="E224" s="67">
        <v>62362</v>
      </c>
      <c r="F224" s="67">
        <v>50831</v>
      </c>
      <c r="G224" s="67">
        <v>65846</v>
      </c>
      <c r="H224" s="67">
        <v>85482</v>
      </c>
      <c r="I224" s="67">
        <v>101377</v>
      </c>
      <c r="J224" s="1"/>
      <c r="K224" s="1"/>
      <c r="L224" s="1"/>
      <c r="M224" s="1"/>
      <c r="N224" s="1"/>
      <c r="O224" s="1"/>
      <c r="P224" s="1"/>
      <c r="Q224" s="1"/>
      <c r="R224" s="1"/>
      <c r="T224" s="1"/>
      <c r="V224" s="1"/>
      <c r="W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</row>
    <row r="225" spans="2:88" s="2" customFormat="1" ht="21.75" customHeight="1" x14ac:dyDescent="0.3">
      <c r="B225" s="68" t="s">
        <v>14</v>
      </c>
      <c r="C225" s="68"/>
      <c r="D225" s="64">
        <f>SUM(E225:I225)</f>
        <v>218024</v>
      </c>
      <c r="E225" s="67">
        <v>35330</v>
      </c>
      <c r="F225" s="67">
        <v>29780</v>
      </c>
      <c r="G225" s="67">
        <v>41523</v>
      </c>
      <c r="H225" s="67">
        <v>56661</v>
      </c>
      <c r="I225" s="67">
        <v>54730</v>
      </c>
      <c r="J225" s="1"/>
      <c r="K225" s="1"/>
      <c r="L225" s="1"/>
      <c r="M225" s="1"/>
      <c r="N225" s="1"/>
      <c r="O225" s="1"/>
      <c r="P225" s="1"/>
      <c r="Q225" s="1"/>
      <c r="R225" s="1"/>
      <c r="T225" s="1"/>
      <c r="V225" s="1"/>
      <c r="W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</row>
    <row r="226" spans="2:88" s="2" customFormat="1" ht="21.75" customHeight="1" x14ac:dyDescent="0.3">
      <c r="B226" s="68" t="s">
        <v>13</v>
      </c>
      <c r="C226" s="68"/>
      <c r="D226" s="64">
        <f>SUM(E226:I226)</f>
        <v>1326006</v>
      </c>
      <c r="E226" s="67">
        <v>225031</v>
      </c>
      <c r="F226" s="67">
        <v>254854</v>
      </c>
      <c r="G226" s="67">
        <v>264217</v>
      </c>
      <c r="H226" s="67">
        <v>284158</v>
      </c>
      <c r="I226" s="67">
        <v>297746</v>
      </c>
      <c r="J226" s="1"/>
      <c r="K226" s="1"/>
      <c r="L226" s="1"/>
      <c r="M226" s="1"/>
      <c r="N226" s="1"/>
      <c r="O226" s="1"/>
      <c r="P226" s="1"/>
      <c r="Q226" s="1"/>
      <c r="R226" s="1"/>
      <c r="T226" s="1"/>
      <c r="V226" s="1"/>
      <c r="W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</row>
    <row r="227" spans="2:88" s="2" customFormat="1" ht="21.75" customHeight="1" x14ac:dyDescent="0.3">
      <c r="B227" s="68" t="s">
        <v>12</v>
      </c>
      <c r="C227" s="68"/>
      <c r="D227" s="64">
        <f>SUM(E227:I227)</f>
        <v>359330</v>
      </c>
      <c r="E227" s="67">
        <v>68232</v>
      </c>
      <c r="F227" s="67">
        <v>49967</v>
      </c>
      <c r="G227" s="67">
        <v>69874</v>
      </c>
      <c r="H227" s="67">
        <v>80794</v>
      </c>
      <c r="I227" s="67">
        <v>90463</v>
      </c>
      <c r="J227" s="1"/>
      <c r="K227" s="1"/>
      <c r="L227" s="1"/>
      <c r="M227" s="1"/>
      <c r="N227" s="1"/>
      <c r="O227" s="1"/>
      <c r="P227" s="1"/>
      <c r="Q227" s="1"/>
      <c r="R227" s="1"/>
      <c r="T227" s="1"/>
      <c r="V227" s="1"/>
      <c r="W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</row>
    <row r="228" spans="2:88" s="2" customFormat="1" ht="21.75" customHeight="1" x14ac:dyDescent="0.3">
      <c r="B228" s="68" t="s">
        <v>11</v>
      </c>
      <c r="C228" s="68"/>
      <c r="D228" s="64">
        <f>SUM(E228:I228)</f>
        <v>145482</v>
      </c>
      <c r="E228" s="67">
        <v>22188</v>
      </c>
      <c r="F228" s="67">
        <v>16408</v>
      </c>
      <c r="G228" s="67">
        <v>27500</v>
      </c>
      <c r="H228" s="67">
        <v>39819</v>
      </c>
      <c r="I228" s="67">
        <v>39567</v>
      </c>
      <c r="J228" s="1"/>
      <c r="K228" s="1"/>
      <c r="L228" s="1"/>
      <c r="M228" s="1"/>
      <c r="N228" s="1"/>
      <c r="O228" s="1"/>
      <c r="P228" s="1"/>
      <c r="Q228" s="1"/>
      <c r="R228" s="1"/>
      <c r="T228" s="1"/>
      <c r="V228" s="1"/>
      <c r="W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</row>
    <row r="229" spans="2:88" s="2" customFormat="1" ht="21.75" customHeight="1" x14ac:dyDescent="0.3">
      <c r="B229" s="68" t="s">
        <v>10</v>
      </c>
      <c r="C229" s="68"/>
      <c r="D229" s="64">
        <f>SUM(E229:I229)</f>
        <v>52123</v>
      </c>
      <c r="E229" s="67">
        <v>6657</v>
      </c>
      <c r="F229" s="67">
        <v>7211</v>
      </c>
      <c r="G229" s="67">
        <v>10052</v>
      </c>
      <c r="H229" s="67">
        <v>9472</v>
      </c>
      <c r="I229" s="74">
        <v>18731</v>
      </c>
      <c r="J229" s="1"/>
      <c r="K229" s="1"/>
      <c r="L229" s="1"/>
      <c r="M229" s="1"/>
      <c r="N229" s="1"/>
      <c r="O229" s="1"/>
      <c r="P229" s="1"/>
      <c r="Q229" s="1"/>
      <c r="R229" s="1"/>
      <c r="T229" s="1"/>
      <c r="V229" s="1"/>
      <c r="W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</row>
    <row r="230" spans="2:88" s="2" customFormat="1" ht="21.75" customHeight="1" x14ac:dyDescent="0.3">
      <c r="B230" s="68" t="s">
        <v>9</v>
      </c>
      <c r="C230" s="68"/>
      <c r="D230" s="64">
        <f>SUM(E230:I230)</f>
        <v>65765</v>
      </c>
      <c r="E230" s="67">
        <v>8549</v>
      </c>
      <c r="F230" s="67">
        <v>11460</v>
      </c>
      <c r="G230" s="67">
        <v>15646</v>
      </c>
      <c r="H230" s="67">
        <v>15248</v>
      </c>
      <c r="I230" s="67">
        <v>14862</v>
      </c>
      <c r="J230" s="1"/>
      <c r="K230" s="1"/>
      <c r="L230" s="1"/>
      <c r="M230" s="1"/>
      <c r="N230" s="1"/>
      <c r="O230" s="1"/>
      <c r="P230" s="1"/>
      <c r="Q230" s="1"/>
      <c r="R230" s="1"/>
      <c r="T230" s="1"/>
      <c r="V230" s="1"/>
      <c r="W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</row>
    <row r="231" spans="2:88" s="2" customFormat="1" ht="21.75" customHeight="1" x14ac:dyDescent="0.3">
      <c r="B231" s="68" t="s">
        <v>8</v>
      </c>
      <c r="C231" s="68"/>
      <c r="D231" s="64">
        <f>SUM(E231:I231)</f>
        <v>122453</v>
      </c>
      <c r="E231" s="67">
        <v>21367</v>
      </c>
      <c r="F231" s="67">
        <v>21984</v>
      </c>
      <c r="G231" s="67">
        <v>22413</v>
      </c>
      <c r="H231" s="67">
        <v>27412</v>
      </c>
      <c r="I231" s="67">
        <v>29277</v>
      </c>
      <c r="J231" s="1"/>
      <c r="K231" s="1"/>
      <c r="L231" s="1"/>
      <c r="M231" s="1"/>
      <c r="N231" s="1"/>
      <c r="O231" s="1"/>
      <c r="P231" s="1"/>
      <c r="Q231" s="1"/>
      <c r="R231" s="1"/>
      <c r="T231" s="1"/>
      <c r="V231" s="1"/>
      <c r="W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</row>
    <row r="232" spans="2:88" s="2" customFormat="1" ht="21.75" customHeight="1" x14ac:dyDescent="0.3">
      <c r="B232" s="68" t="s">
        <v>7</v>
      </c>
      <c r="C232" s="68"/>
      <c r="D232" s="64">
        <f>SUM(E232:I232)</f>
        <v>285213</v>
      </c>
      <c r="E232" s="67">
        <v>43001</v>
      </c>
      <c r="F232" s="67">
        <v>42668</v>
      </c>
      <c r="G232" s="67">
        <v>53372</v>
      </c>
      <c r="H232" s="67">
        <v>66102</v>
      </c>
      <c r="I232" s="67">
        <v>80070</v>
      </c>
      <c r="J232" s="1"/>
      <c r="K232" s="1"/>
      <c r="L232" s="1"/>
      <c r="M232" s="1"/>
      <c r="N232" s="1"/>
      <c r="O232" s="1"/>
      <c r="P232" s="1"/>
      <c r="Q232" s="1"/>
      <c r="R232" s="1"/>
      <c r="T232" s="1"/>
      <c r="V232" s="1"/>
      <c r="W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</row>
    <row r="233" spans="2:88" s="2" customFormat="1" ht="21.75" customHeight="1" x14ac:dyDescent="0.3">
      <c r="B233" s="68" t="s">
        <v>6</v>
      </c>
      <c r="C233" s="68"/>
      <c r="D233" s="64">
        <f>SUM(E233:I233)</f>
        <v>301310</v>
      </c>
      <c r="E233" s="67">
        <v>51013</v>
      </c>
      <c r="F233" s="67">
        <v>47625.999999999985</v>
      </c>
      <c r="G233" s="67">
        <v>67869</v>
      </c>
      <c r="H233" s="67">
        <v>59837</v>
      </c>
      <c r="I233" s="67">
        <v>74965</v>
      </c>
      <c r="J233" s="1"/>
      <c r="K233" s="73" t="s">
        <v>125</v>
      </c>
      <c r="L233" s="72" t="s">
        <v>124</v>
      </c>
      <c r="M233" s="71"/>
      <c r="N233" s="1"/>
      <c r="O233" s="1"/>
      <c r="P233" s="1"/>
      <c r="Q233" s="1"/>
      <c r="R233" s="1"/>
      <c r="T233" s="1"/>
      <c r="V233" s="1"/>
      <c r="W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</row>
    <row r="234" spans="2:88" s="2" customFormat="1" ht="21.75" customHeight="1" x14ac:dyDescent="0.3">
      <c r="B234" s="68" t="s">
        <v>5</v>
      </c>
      <c r="C234" s="68"/>
      <c r="D234" s="64">
        <f>SUM(E234:I234)</f>
        <v>293075</v>
      </c>
      <c r="E234" s="67">
        <v>46330</v>
      </c>
      <c r="F234" s="67">
        <v>39075</v>
      </c>
      <c r="G234" s="67">
        <v>62548</v>
      </c>
      <c r="H234" s="67">
        <v>69680</v>
      </c>
      <c r="I234" s="67">
        <v>75442</v>
      </c>
      <c r="J234" s="1"/>
      <c r="K234" s="70"/>
      <c r="L234" s="57" t="s">
        <v>123</v>
      </c>
      <c r="M234" s="56"/>
      <c r="N234" s="1"/>
      <c r="O234" s="1"/>
      <c r="P234" s="1"/>
      <c r="Q234" s="1"/>
      <c r="R234" s="1"/>
      <c r="T234" s="1"/>
      <c r="V234" s="1"/>
      <c r="W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</row>
    <row r="235" spans="2:88" s="2" customFormat="1" ht="21.75" customHeight="1" x14ac:dyDescent="0.3">
      <c r="B235" s="68" t="s">
        <v>4</v>
      </c>
      <c r="C235" s="68"/>
      <c r="D235" s="64">
        <f>SUM(E235:I235)</f>
        <v>148620</v>
      </c>
      <c r="E235" s="67">
        <v>15563</v>
      </c>
      <c r="F235" s="67">
        <v>23545.000000000004</v>
      </c>
      <c r="G235" s="67">
        <v>33415</v>
      </c>
      <c r="H235" s="67">
        <v>35290</v>
      </c>
      <c r="I235" s="67">
        <v>40807</v>
      </c>
      <c r="J235" s="1"/>
      <c r="K235" s="69"/>
      <c r="L235" s="57" t="s">
        <v>122</v>
      </c>
      <c r="M235" s="56"/>
      <c r="N235" s="1"/>
      <c r="O235" s="1"/>
      <c r="P235" s="1"/>
      <c r="Q235" s="1"/>
      <c r="R235" s="1"/>
      <c r="T235" s="1"/>
      <c r="V235" s="1"/>
      <c r="W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</row>
    <row r="236" spans="2:88" s="2" customFormat="1" ht="21.75" customHeight="1" x14ac:dyDescent="0.3">
      <c r="B236" s="68" t="s">
        <v>3</v>
      </c>
      <c r="C236" s="68"/>
      <c r="D236" s="64">
        <f>SUM(E236:I236)</f>
        <v>112407</v>
      </c>
      <c r="E236" s="67">
        <v>16598</v>
      </c>
      <c r="F236" s="67">
        <v>21255</v>
      </c>
      <c r="G236" s="67">
        <v>23356</v>
      </c>
      <c r="H236" s="67">
        <v>25704</v>
      </c>
      <c r="I236" s="67">
        <v>25494</v>
      </c>
      <c r="J236" s="1"/>
      <c r="K236" s="66"/>
      <c r="L236" s="57" t="s">
        <v>121</v>
      </c>
      <c r="M236" s="56"/>
      <c r="N236" s="1"/>
      <c r="O236" s="1"/>
      <c r="P236" s="1"/>
      <c r="Q236" s="1"/>
      <c r="R236" s="1"/>
      <c r="T236" s="1"/>
      <c r="V236" s="1"/>
      <c r="W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</row>
    <row r="237" spans="2:88" s="2" customFormat="1" ht="21.75" customHeight="1" thickBot="1" x14ac:dyDescent="0.35">
      <c r="B237" s="65" t="s">
        <v>2</v>
      </c>
      <c r="C237" s="65"/>
      <c r="D237" s="64">
        <f>SUM(E237:I237)</f>
        <v>59858</v>
      </c>
      <c r="E237" s="63">
        <v>5015</v>
      </c>
      <c r="F237" s="63">
        <v>8414</v>
      </c>
      <c r="G237" s="63">
        <v>13208</v>
      </c>
      <c r="H237" s="63">
        <v>13723</v>
      </c>
      <c r="I237" s="63">
        <v>19498</v>
      </c>
      <c r="J237" s="1"/>
      <c r="K237" s="62"/>
      <c r="L237" s="57" t="s">
        <v>120</v>
      </c>
      <c r="M237" s="56"/>
      <c r="N237" s="1"/>
      <c r="O237" s="1"/>
      <c r="P237" s="1"/>
      <c r="Q237" s="1"/>
      <c r="R237" s="1"/>
      <c r="T237" s="1"/>
      <c r="V237" s="1"/>
      <c r="W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</row>
    <row r="238" spans="2:88" s="2" customFormat="1" ht="21.75" customHeight="1" x14ac:dyDescent="0.3">
      <c r="B238" s="31" t="s">
        <v>1</v>
      </c>
      <c r="C238" s="31"/>
      <c r="D238" s="8">
        <f>SUM(D212:D237)</f>
        <v>7483137</v>
      </c>
      <c r="E238" s="8">
        <f>SUM(E212:E237)</f>
        <v>1145193</v>
      </c>
      <c r="F238" s="8">
        <f>SUM(F212:F237)</f>
        <v>1141895</v>
      </c>
      <c r="G238" s="8">
        <f>SUM(G212:G237)</f>
        <v>1498901</v>
      </c>
      <c r="H238" s="8">
        <f>SUM(H212:H237)</f>
        <v>1748917</v>
      </c>
      <c r="I238" s="8">
        <f>SUM(I212:I237)</f>
        <v>1948231</v>
      </c>
      <c r="J238" s="1"/>
      <c r="K238" s="61"/>
      <c r="L238" s="57" t="s">
        <v>119</v>
      </c>
      <c r="M238" s="56"/>
      <c r="N238" s="1"/>
      <c r="O238" s="1"/>
      <c r="P238" s="1"/>
      <c r="Q238" s="1"/>
      <c r="R238" s="1"/>
      <c r="T238" s="1"/>
      <c r="V238" s="1"/>
      <c r="W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</row>
    <row r="239" spans="2:88" s="2" customFormat="1" ht="21.75" customHeight="1" thickBot="1" x14ac:dyDescent="0.35">
      <c r="B239" s="60" t="s">
        <v>95</v>
      </c>
      <c r="C239" s="60"/>
      <c r="D239" s="59">
        <v>1</v>
      </c>
      <c r="E239" s="59">
        <f>E238/$D$238</f>
        <v>0.15303648723790569</v>
      </c>
      <c r="F239" s="59">
        <f>F238/$D$238</f>
        <v>0.15259576298015123</v>
      </c>
      <c r="G239" s="59">
        <f>G238/$D$238</f>
        <v>0.20030382979758354</v>
      </c>
      <c r="H239" s="59">
        <f>H238/$D$238</f>
        <v>0.23371441682812971</v>
      </c>
      <c r="I239" s="59">
        <f>I238/$D$238</f>
        <v>0.26034950315622979</v>
      </c>
      <c r="J239" s="1"/>
      <c r="K239" s="58"/>
      <c r="L239" s="57" t="s">
        <v>118</v>
      </c>
      <c r="M239" s="56"/>
      <c r="N239" s="1"/>
      <c r="O239" s="1"/>
      <c r="P239" s="1"/>
      <c r="Q239" s="1"/>
      <c r="R239" s="1"/>
      <c r="T239" s="1"/>
      <c r="V239" s="1"/>
      <c r="W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</row>
    <row r="240" spans="2:88" s="2" customFormat="1" ht="21.75" customHeight="1" x14ac:dyDescent="0.3">
      <c r="B240" s="55" t="s">
        <v>117</v>
      </c>
      <c r="C240" s="54"/>
      <c r="D240" s="54"/>
      <c r="E240" s="54"/>
      <c r="F240" s="54"/>
      <c r="G240" s="54"/>
      <c r="H240" s="54"/>
      <c r="I240" s="54"/>
      <c r="J240" s="1"/>
      <c r="K240" s="1"/>
      <c r="L240" s="1"/>
      <c r="M240" s="1"/>
      <c r="N240" s="1"/>
      <c r="O240" s="1"/>
      <c r="P240" s="1"/>
      <c r="Q240" s="1"/>
      <c r="R240" s="1"/>
      <c r="T240" s="1"/>
      <c r="V240" s="1"/>
      <c r="W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</row>
    <row r="241" spans="2:88" s="2" customFormat="1" ht="18.7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V241" s="1"/>
      <c r="W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</row>
    <row r="242" spans="2:88" s="2" customFormat="1" ht="18.7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V242" s="1"/>
      <c r="W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</row>
    <row r="243" spans="2:88" s="2" customFormat="1" ht="18.7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V243" s="1"/>
      <c r="W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</row>
    <row r="244" spans="2:88" s="2" customFormat="1" ht="18.75" customHeight="1" x14ac:dyDescent="0.3">
      <c r="B244" s="52" t="s">
        <v>116</v>
      </c>
      <c r="C244" s="38"/>
      <c r="D244" s="38"/>
      <c r="E244" s="38"/>
      <c r="F244" s="43" t="s">
        <v>1</v>
      </c>
      <c r="G244" s="14" t="s">
        <v>95</v>
      </c>
      <c r="H244" s="53" t="s">
        <v>29</v>
      </c>
      <c r="I244" s="53" t="s">
        <v>28</v>
      </c>
      <c r="J244" s="1"/>
      <c r="K244" s="1"/>
      <c r="L244" s="38" t="s">
        <v>115</v>
      </c>
      <c r="M244" s="38"/>
      <c r="N244" s="37"/>
      <c r="O244" s="43" t="s">
        <v>1</v>
      </c>
      <c r="P244" s="14" t="s">
        <v>95</v>
      </c>
      <c r="Q244" s="18" t="s">
        <v>30</v>
      </c>
      <c r="R244" s="17"/>
      <c r="T244" s="1"/>
      <c r="V244" s="1"/>
      <c r="W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</row>
    <row r="245" spans="2:88" s="2" customFormat="1" ht="24.75" customHeight="1" x14ac:dyDescent="0.3">
      <c r="B245" s="52"/>
      <c r="C245" s="38"/>
      <c r="D245" s="38"/>
      <c r="E245" s="38"/>
      <c r="F245" s="43"/>
      <c r="G245" s="14"/>
      <c r="H245" s="51"/>
      <c r="I245" s="51"/>
      <c r="K245" s="7"/>
      <c r="L245" s="38"/>
      <c r="M245" s="38"/>
      <c r="N245" s="37"/>
      <c r="O245" s="43"/>
      <c r="P245" s="14"/>
      <c r="Q245" s="13" t="s">
        <v>29</v>
      </c>
      <c r="R245" s="13" t="s">
        <v>28</v>
      </c>
      <c r="T245" s="1"/>
      <c r="V245" s="1"/>
      <c r="W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</row>
    <row r="246" spans="2:88" ht="25.5" customHeight="1" x14ac:dyDescent="0.3">
      <c r="B246" s="27" t="s">
        <v>114</v>
      </c>
      <c r="C246" s="27"/>
      <c r="D246" s="29"/>
      <c r="E246" s="29"/>
      <c r="F246" s="25">
        <v>353</v>
      </c>
      <c r="G246" s="24">
        <f>F246/$F$301</f>
        <v>1.8119001288861535E-4</v>
      </c>
      <c r="H246" s="28">
        <v>194</v>
      </c>
      <c r="I246" s="28">
        <v>159</v>
      </c>
      <c r="K246" s="7"/>
      <c r="L246" s="50" t="s">
        <v>113</v>
      </c>
      <c r="M246" s="50"/>
      <c r="N246" s="50"/>
      <c r="O246" s="11">
        <f>SUM(Q246:R246)</f>
        <v>362100</v>
      </c>
      <c r="P246" s="41">
        <v>0.18586091690359099</v>
      </c>
      <c r="Q246" s="10">
        <v>104706</v>
      </c>
      <c r="R246" s="10">
        <v>257394</v>
      </c>
    </row>
    <row r="247" spans="2:88" ht="25.5" customHeight="1" x14ac:dyDescent="0.3">
      <c r="B247" s="27" t="s">
        <v>112</v>
      </c>
      <c r="C247" s="27"/>
      <c r="D247" s="29"/>
      <c r="E247" s="29"/>
      <c r="F247" s="25">
        <v>1294</v>
      </c>
      <c r="G247" s="24">
        <f>F247/$F$301</f>
        <v>6.6419228520642572E-4</v>
      </c>
      <c r="H247" s="28">
        <v>653</v>
      </c>
      <c r="I247" s="28">
        <v>641</v>
      </c>
      <c r="K247" s="7"/>
      <c r="L247" s="34" t="s">
        <v>111</v>
      </c>
      <c r="M247" s="34"/>
      <c r="N247" s="34"/>
      <c r="O247" s="11">
        <f>SUM(Q247:R247)</f>
        <v>15700</v>
      </c>
      <c r="P247" s="41">
        <v>8.0585926412217023E-3</v>
      </c>
      <c r="Q247" s="10">
        <v>10743</v>
      </c>
      <c r="R247" s="10">
        <v>4957</v>
      </c>
    </row>
    <row r="248" spans="2:88" ht="25.5" customHeight="1" x14ac:dyDescent="0.3">
      <c r="B248" s="27" t="s">
        <v>110</v>
      </c>
      <c r="C248" s="27"/>
      <c r="D248" s="29"/>
      <c r="E248" s="29"/>
      <c r="F248" s="25">
        <v>51</v>
      </c>
      <c r="G248" s="24">
        <f>F248/$F$301</f>
        <v>2.6177593930083239E-5</v>
      </c>
      <c r="H248" s="28">
        <v>38</v>
      </c>
      <c r="I248" s="28">
        <v>13</v>
      </c>
      <c r="K248" s="7"/>
      <c r="L248" s="49" t="s">
        <v>109</v>
      </c>
      <c r="M248" s="49"/>
      <c r="N248" s="49"/>
      <c r="O248" s="11">
        <f>SUM(Q248:R248)</f>
        <v>11425</v>
      </c>
      <c r="P248" s="41">
        <v>5.8642943264941372E-3</v>
      </c>
      <c r="Q248" s="10">
        <v>5643</v>
      </c>
      <c r="R248" s="10">
        <v>5782</v>
      </c>
    </row>
    <row r="249" spans="2:88" ht="25.5" customHeight="1" thickBot="1" x14ac:dyDescent="0.35">
      <c r="B249" s="27" t="s">
        <v>108</v>
      </c>
      <c r="C249" s="27"/>
      <c r="D249" s="29"/>
      <c r="E249" s="29"/>
      <c r="F249" s="25">
        <v>237913</v>
      </c>
      <c r="G249" s="24">
        <f>F249/$F$301</f>
        <v>0.12211744911152733</v>
      </c>
      <c r="H249" s="28">
        <v>99</v>
      </c>
      <c r="I249" s="28">
        <v>237814</v>
      </c>
      <c r="K249" s="7"/>
      <c r="L249" s="48" t="s">
        <v>107</v>
      </c>
      <c r="M249" s="47"/>
      <c r="N249" s="46"/>
      <c r="O249" s="11">
        <f>SUM(Q249:R249)</f>
        <v>1559006</v>
      </c>
      <c r="P249" s="41">
        <v>0.80021619612869321</v>
      </c>
      <c r="Q249" s="10">
        <v>1057418</v>
      </c>
      <c r="R249" s="10">
        <v>501588</v>
      </c>
    </row>
    <row r="250" spans="2:88" ht="25.5" customHeight="1" x14ac:dyDescent="0.3">
      <c r="B250" s="27" t="s">
        <v>106</v>
      </c>
      <c r="C250" s="27"/>
      <c r="D250" s="29"/>
      <c r="E250" s="29"/>
      <c r="F250" s="25">
        <v>46</v>
      </c>
      <c r="G250" s="24">
        <f>F250/$F$301</f>
        <v>2.3611163152624099E-5</v>
      </c>
      <c r="H250" s="28">
        <v>24</v>
      </c>
      <c r="I250" s="28">
        <v>22</v>
      </c>
      <c r="K250" s="7"/>
      <c r="L250" s="45" t="s">
        <v>1</v>
      </c>
      <c r="M250" s="45"/>
      <c r="N250" s="45"/>
      <c r="O250" s="8">
        <f>SUM(O246:O249)</f>
        <v>1948231</v>
      </c>
      <c r="P250" s="30">
        <f>SUM(P246:P249)</f>
        <v>1</v>
      </c>
      <c r="Q250" s="8">
        <f>SUM(Q246:Q249)</f>
        <v>1178510</v>
      </c>
      <c r="R250" s="8">
        <f>SUM(R246:R249)</f>
        <v>769721</v>
      </c>
    </row>
    <row r="251" spans="2:88" ht="25.5" customHeight="1" x14ac:dyDescent="0.3">
      <c r="B251" s="27" t="s">
        <v>105</v>
      </c>
      <c r="C251" s="27"/>
      <c r="D251" s="29"/>
      <c r="E251" s="29"/>
      <c r="F251" s="25">
        <v>209</v>
      </c>
      <c r="G251" s="24">
        <f>F251/$F$301</f>
        <v>1.072768064977921E-4</v>
      </c>
      <c r="H251" s="28">
        <v>95</v>
      </c>
      <c r="I251" s="28">
        <v>114</v>
      </c>
      <c r="K251" s="7"/>
      <c r="M251" s="44"/>
    </row>
    <row r="252" spans="2:88" ht="25.5" customHeight="1" x14ac:dyDescent="0.3">
      <c r="B252" s="27" t="s">
        <v>104</v>
      </c>
      <c r="C252" s="27"/>
      <c r="D252" s="29"/>
      <c r="E252" s="29"/>
      <c r="F252" s="25">
        <v>1359795</v>
      </c>
      <c r="G252" s="24">
        <f>F252/$F$301</f>
        <v>0.69796394780701054</v>
      </c>
      <c r="H252" s="28">
        <v>945548</v>
      </c>
      <c r="I252" s="28">
        <v>414247</v>
      </c>
      <c r="K252" s="7"/>
    </row>
    <row r="253" spans="2:88" ht="25.5" customHeight="1" x14ac:dyDescent="0.3">
      <c r="B253" s="27" t="s">
        <v>103</v>
      </c>
      <c r="C253" s="27"/>
      <c r="D253" s="29"/>
      <c r="E253" s="29"/>
      <c r="F253" s="25">
        <v>3066</v>
      </c>
      <c r="G253" s="24">
        <f>F253/$F$301</f>
        <v>1.5737353527379453E-3</v>
      </c>
      <c r="H253" s="28">
        <v>1796</v>
      </c>
      <c r="I253" s="28">
        <v>1270</v>
      </c>
      <c r="K253" s="7"/>
    </row>
    <row r="254" spans="2:88" ht="25.5" customHeight="1" x14ac:dyDescent="0.3">
      <c r="B254" s="27" t="s">
        <v>102</v>
      </c>
      <c r="C254" s="27"/>
      <c r="D254" s="29"/>
      <c r="E254" s="29"/>
      <c r="F254" s="25">
        <v>8083</v>
      </c>
      <c r="G254" s="24">
        <f>F254/$F$301</f>
        <v>4.1488919948404479E-3</v>
      </c>
      <c r="H254" s="28">
        <v>3872</v>
      </c>
      <c r="I254" s="28">
        <v>4211</v>
      </c>
      <c r="K254" s="7"/>
    </row>
    <row r="255" spans="2:88" ht="25.5" customHeight="1" x14ac:dyDescent="0.3">
      <c r="B255" s="27" t="s">
        <v>101</v>
      </c>
      <c r="C255" s="27"/>
      <c r="D255" s="29"/>
      <c r="E255" s="29"/>
      <c r="F255" s="25">
        <v>0</v>
      </c>
      <c r="G255" s="24">
        <f>F255/$F$301</f>
        <v>0</v>
      </c>
      <c r="H255" s="28">
        <v>0</v>
      </c>
      <c r="I255" s="28">
        <v>0</v>
      </c>
      <c r="K255" s="7"/>
    </row>
    <row r="256" spans="2:88" ht="25.5" customHeight="1" x14ac:dyDescent="0.3">
      <c r="B256" s="27" t="s">
        <v>100</v>
      </c>
      <c r="C256" s="27"/>
      <c r="D256" s="29"/>
      <c r="E256" s="29"/>
      <c r="F256" s="25">
        <v>3460</v>
      </c>
      <c r="G256" s="24">
        <f>F256/$F$301</f>
        <v>1.7759700980017256E-3</v>
      </c>
      <c r="H256" s="28">
        <v>1883</v>
      </c>
      <c r="I256" s="28">
        <v>1577</v>
      </c>
      <c r="K256" s="7"/>
    </row>
    <row r="257" spans="2:18" ht="25.5" customHeight="1" x14ac:dyDescent="0.3">
      <c r="B257" s="27" t="s">
        <v>99</v>
      </c>
      <c r="C257" s="27"/>
      <c r="D257" s="29"/>
      <c r="E257" s="29"/>
      <c r="F257" s="25">
        <v>0</v>
      </c>
      <c r="G257" s="24">
        <f>F257/$F$301</f>
        <v>0</v>
      </c>
      <c r="H257" s="28">
        <v>0</v>
      </c>
      <c r="I257" s="28">
        <v>0</v>
      </c>
      <c r="K257" s="7"/>
    </row>
    <row r="258" spans="2:18" ht="25.5" customHeight="1" x14ac:dyDescent="0.3">
      <c r="B258" s="27" t="s">
        <v>98</v>
      </c>
      <c r="C258" s="27"/>
      <c r="D258" s="29"/>
      <c r="E258" s="29"/>
      <c r="F258" s="25">
        <v>100</v>
      </c>
      <c r="G258" s="24">
        <f>F258/$F$301</f>
        <v>5.132861554918282E-5</v>
      </c>
      <c r="H258" s="28">
        <v>60</v>
      </c>
      <c r="I258" s="28">
        <v>40</v>
      </c>
      <c r="K258" s="7"/>
    </row>
    <row r="259" spans="2:18" ht="25.5" customHeight="1" x14ac:dyDescent="0.3">
      <c r="B259" s="27" t="s">
        <v>97</v>
      </c>
      <c r="C259" s="27"/>
      <c r="D259" s="29"/>
      <c r="E259" s="29"/>
      <c r="F259" s="25">
        <v>0</v>
      </c>
      <c r="G259" s="24">
        <f>F259/$F$301</f>
        <v>0</v>
      </c>
      <c r="H259" s="28">
        <v>0</v>
      </c>
      <c r="I259" s="28">
        <v>0</v>
      </c>
      <c r="K259" s="7"/>
      <c r="L259" s="38" t="s">
        <v>96</v>
      </c>
      <c r="M259" s="37"/>
      <c r="N259" s="43" t="s">
        <v>1</v>
      </c>
      <c r="O259" s="14" t="s">
        <v>95</v>
      </c>
      <c r="P259" s="18" t="s">
        <v>30</v>
      </c>
      <c r="Q259" s="17"/>
    </row>
    <row r="260" spans="2:18" ht="25.5" customHeight="1" x14ac:dyDescent="0.3">
      <c r="B260" s="27" t="s">
        <v>94</v>
      </c>
      <c r="C260" s="27"/>
      <c r="D260" s="29"/>
      <c r="E260" s="29"/>
      <c r="F260" s="25">
        <v>11739</v>
      </c>
      <c r="G260" s="24">
        <f>F260/$F$301</f>
        <v>6.0254661793185714E-3</v>
      </c>
      <c r="H260" s="28">
        <v>4943</v>
      </c>
      <c r="I260" s="28">
        <v>6796</v>
      </c>
      <c r="K260" s="7"/>
      <c r="L260" s="38"/>
      <c r="M260" s="37"/>
      <c r="N260" s="43"/>
      <c r="O260" s="14"/>
      <c r="P260" s="13" t="s">
        <v>29</v>
      </c>
      <c r="Q260" s="13" t="s">
        <v>28</v>
      </c>
    </row>
    <row r="261" spans="2:18" ht="25.5" customHeight="1" x14ac:dyDescent="0.3">
      <c r="B261" s="27" t="s">
        <v>93</v>
      </c>
      <c r="C261" s="27"/>
      <c r="D261" s="29"/>
      <c r="E261" s="29"/>
      <c r="F261" s="25">
        <v>37745</v>
      </c>
      <c r="G261" s="24">
        <f>F261/$F$301</f>
        <v>1.9373985939039058E-2</v>
      </c>
      <c r="H261" s="28">
        <v>21290</v>
      </c>
      <c r="I261" s="28">
        <v>16455</v>
      </c>
      <c r="K261" s="7"/>
      <c r="L261" s="12" t="s">
        <v>92</v>
      </c>
      <c r="M261" s="12"/>
      <c r="N261" s="11">
        <f>SUM(P261:Q261)</f>
        <v>1692477</v>
      </c>
      <c r="O261" s="41">
        <v>0.868725012588343</v>
      </c>
      <c r="P261" s="10">
        <v>1007815</v>
      </c>
      <c r="Q261" s="10">
        <v>684662</v>
      </c>
    </row>
    <row r="262" spans="2:18" ht="25.5" customHeight="1" thickBot="1" x14ac:dyDescent="0.35">
      <c r="B262" s="27" t="s">
        <v>91</v>
      </c>
      <c r="C262" s="27"/>
      <c r="D262" s="29"/>
      <c r="E262" s="29"/>
      <c r="F262" s="25">
        <v>62274</v>
      </c>
      <c r="G262" s="24">
        <f>F262/$F$301</f>
        <v>3.196438204709811E-2</v>
      </c>
      <c r="H262" s="28">
        <v>35237</v>
      </c>
      <c r="I262" s="28">
        <v>27037</v>
      </c>
      <c r="K262" s="7"/>
      <c r="L262" s="42" t="s">
        <v>90</v>
      </c>
      <c r="M262" s="42"/>
      <c r="N262" s="11">
        <f>SUM(P262:Q262)</f>
        <v>255754</v>
      </c>
      <c r="O262" s="41">
        <v>0.13127498741165702</v>
      </c>
      <c r="P262" s="10">
        <v>170695</v>
      </c>
      <c r="Q262" s="10">
        <v>85059</v>
      </c>
    </row>
    <row r="263" spans="2:18" ht="25.5" customHeight="1" x14ac:dyDescent="0.3">
      <c r="B263" s="27" t="s">
        <v>89</v>
      </c>
      <c r="C263" s="27"/>
      <c r="D263" s="29"/>
      <c r="E263" s="29"/>
      <c r="F263" s="25">
        <v>1774</v>
      </c>
      <c r="G263" s="24">
        <f>F263/$F$301</f>
        <v>9.1056963984250327E-4</v>
      </c>
      <c r="H263" s="28">
        <v>970</v>
      </c>
      <c r="I263" s="28">
        <v>804</v>
      </c>
      <c r="K263" s="7"/>
      <c r="L263" s="40" t="s">
        <v>1</v>
      </c>
      <c r="M263" s="40"/>
      <c r="N263" s="8">
        <f>SUM(N261:N262)</f>
        <v>1948231</v>
      </c>
      <c r="O263" s="30">
        <f>SUM(O261:O262)</f>
        <v>1</v>
      </c>
      <c r="P263" s="8">
        <f>SUM(P261:P262)</f>
        <v>1178510</v>
      </c>
      <c r="Q263" s="8">
        <f>SUM(Q261:Q262)</f>
        <v>769721</v>
      </c>
    </row>
    <row r="264" spans="2:18" ht="25.5" customHeight="1" x14ac:dyDescent="0.3">
      <c r="B264" s="27" t="s">
        <v>88</v>
      </c>
      <c r="C264" s="27"/>
      <c r="D264" s="29"/>
      <c r="E264" s="29"/>
      <c r="F264" s="25">
        <v>0</v>
      </c>
      <c r="G264" s="24">
        <f>F264/$F$301</f>
        <v>0</v>
      </c>
      <c r="H264" s="28">
        <v>0</v>
      </c>
      <c r="I264" s="28">
        <v>0</v>
      </c>
      <c r="K264" s="7"/>
    </row>
    <row r="265" spans="2:18" ht="25.5" customHeight="1" x14ac:dyDescent="0.3">
      <c r="B265" s="27" t="s">
        <v>87</v>
      </c>
      <c r="C265" s="27"/>
      <c r="D265" s="29"/>
      <c r="E265" s="29"/>
      <c r="F265" s="25">
        <v>0</v>
      </c>
      <c r="G265" s="24">
        <f>F265/$F$301</f>
        <v>0</v>
      </c>
      <c r="H265" s="28">
        <v>0</v>
      </c>
      <c r="I265" s="28">
        <v>0</v>
      </c>
      <c r="K265" s="7"/>
      <c r="N265" s="39"/>
      <c r="O265" s="39"/>
      <c r="P265" s="39"/>
      <c r="Q265" s="39"/>
      <c r="R265" s="39"/>
    </row>
    <row r="266" spans="2:18" ht="25.5" customHeight="1" x14ac:dyDescent="0.3">
      <c r="B266" s="27" t="s">
        <v>86</v>
      </c>
      <c r="C266" s="27"/>
      <c r="D266" s="29"/>
      <c r="E266" s="29"/>
      <c r="F266" s="25">
        <v>0</v>
      </c>
      <c r="G266" s="24">
        <f>F266/$F$301</f>
        <v>0</v>
      </c>
      <c r="H266" s="28">
        <v>0</v>
      </c>
      <c r="I266" s="28">
        <v>0</v>
      </c>
      <c r="K266" s="7"/>
    </row>
    <row r="267" spans="2:18" ht="25.5" customHeight="1" x14ac:dyDescent="0.3">
      <c r="B267" s="27" t="s">
        <v>85</v>
      </c>
      <c r="C267" s="27"/>
      <c r="D267" s="29"/>
      <c r="E267" s="29"/>
      <c r="F267" s="25">
        <v>0</v>
      </c>
      <c r="G267" s="24">
        <f>F267/$F$301</f>
        <v>0</v>
      </c>
      <c r="H267" s="28">
        <v>0</v>
      </c>
      <c r="I267" s="28">
        <v>0</v>
      </c>
      <c r="K267" s="7"/>
    </row>
    <row r="268" spans="2:18" ht="25.5" customHeight="1" x14ac:dyDescent="0.3">
      <c r="B268" s="27" t="s">
        <v>84</v>
      </c>
      <c r="C268" s="27"/>
      <c r="D268" s="29"/>
      <c r="E268" s="29"/>
      <c r="F268" s="25">
        <v>0</v>
      </c>
      <c r="G268" s="24">
        <f>F268/$F$301</f>
        <v>0</v>
      </c>
      <c r="H268" s="28">
        <v>0</v>
      </c>
      <c r="I268" s="28">
        <v>0</v>
      </c>
      <c r="K268" s="7"/>
    </row>
    <row r="269" spans="2:18" ht="25.5" customHeight="1" x14ac:dyDescent="0.3">
      <c r="B269" s="27" t="s">
        <v>83</v>
      </c>
      <c r="C269" s="27"/>
      <c r="D269" s="29"/>
      <c r="E269" s="29"/>
      <c r="F269" s="25">
        <v>0</v>
      </c>
      <c r="G269" s="24">
        <f>F269/$F$301</f>
        <v>0</v>
      </c>
      <c r="H269" s="28">
        <v>0</v>
      </c>
      <c r="I269" s="28">
        <v>0</v>
      </c>
      <c r="K269" s="7"/>
      <c r="R269"/>
    </row>
    <row r="270" spans="2:18" ht="28.5" customHeight="1" x14ac:dyDescent="0.3">
      <c r="B270" s="34" t="s">
        <v>82</v>
      </c>
      <c r="C270" s="34"/>
      <c r="D270" s="34"/>
      <c r="E270" s="34"/>
      <c r="F270" s="25">
        <v>0</v>
      </c>
      <c r="G270" s="24">
        <f>F270/$F$301</f>
        <v>0</v>
      </c>
      <c r="H270" s="28">
        <v>0</v>
      </c>
      <c r="I270" s="28">
        <v>0</v>
      </c>
      <c r="K270" s="7"/>
      <c r="R270"/>
    </row>
    <row r="271" spans="2:18" ht="25.5" customHeight="1" x14ac:dyDescent="0.3">
      <c r="B271" s="27" t="s">
        <v>81</v>
      </c>
      <c r="C271" s="27"/>
      <c r="D271" s="29"/>
      <c r="E271" s="29"/>
      <c r="F271" s="25">
        <v>0</v>
      </c>
      <c r="G271" s="24">
        <f>F271/$F$301</f>
        <v>0</v>
      </c>
      <c r="H271" s="28">
        <v>0</v>
      </c>
      <c r="I271" s="28">
        <v>0</v>
      </c>
      <c r="K271" s="7"/>
      <c r="R271"/>
    </row>
    <row r="272" spans="2:18" ht="25.5" customHeight="1" x14ac:dyDescent="0.3">
      <c r="B272" s="27" t="s">
        <v>80</v>
      </c>
      <c r="C272" s="27"/>
      <c r="D272" s="29"/>
      <c r="E272" s="29"/>
      <c r="F272" s="25">
        <v>93</v>
      </c>
      <c r="G272" s="24">
        <f>F272/$F$301</f>
        <v>4.7735612460740025E-5</v>
      </c>
      <c r="H272" s="28">
        <v>62</v>
      </c>
      <c r="I272" s="28">
        <v>31</v>
      </c>
      <c r="K272" s="7"/>
      <c r="R272"/>
    </row>
    <row r="273" spans="2:18" ht="39.75" customHeight="1" x14ac:dyDescent="0.3">
      <c r="B273" s="34" t="s">
        <v>79</v>
      </c>
      <c r="C273" s="34"/>
      <c r="D273" s="34"/>
      <c r="E273" s="34"/>
      <c r="F273" s="25">
        <v>0</v>
      </c>
      <c r="G273" s="24">
        <f>F273/$F$301</f>
        <v>0</v>
      </c>
      <c r="H273" s="28">
        <v>0</v>
      </c>
      <c r="I273" s="28">
        <v>0</v>
      </c>
      <c r="K273" s="7"/>
      <c r="R273"/>
    </row>
    <row r="274" spans="2:18" ht="25.5" customHeight="1" x14ac:dyDescent="0.3">
      <c r="B274" s="27" t="s">
        <v>78</v>
      </c>
      <c r="C274" s="27"/>
      <c r="D274" s="29"/>
      <c r="E274" s="29"/>
      <c r="F274" s="25">
        <v>0</v>
      </c>
      <c r="G274" s="24">
        <f>F274/$F$301</f>
        <v>0</v>
      </c>
      <c r="H274" s="28">
        <v>0</v>
      </c>
      <c r="I274" s="28">
        <v>0</v>
      </c>
      <c r="K274" s="7"/>
      <c r="R274"/>
    </row>
    <row r="275" spans="2:18" ht="25.5" customHeight="1" x14ac:dyDescent="0.3">
      <c r="B275" s="27" t="s">
        <v>77</v>
      </c>
      <c r="C275" s="27"/>
      <c r="D275" s="29"/>
      <c r="E275" s="29"/>
      <c r="F275" s="25">
        <v>0</v>
      </c>
      <c r="G275" s="24">
        <f>F275/$F$301</f>
        <v>0</v>
      </c>
      <c r="H275" s="28">
        <v>0</v>
      </c>
      <c r="I275" s="28">
        <v>0</v>
      </c>
      <c r="K275" s="7"/>
      <c r="R275"/>
    </row>
    <row r="276" spans="2:18" ht="25.5" customHeight="1" x14ac:dyDescent="0.3">
      <c r="B276" s="27" t="s">
        <v>76</v>
      </c>
      <c r="C276" s="27"/>
      <c r="D276" s="29"/>
      <c r="E276" s="29"/>
      <c r="F276" s="25">
        <v>59518</v>
      </c>
      <c r="G276" s="24">
        <f>F276/$F$301</f>
        <v>3.0549765402562632E-2</v>
      </c>
      <c r="H276" s="28">
        <v>31644</v>
      </c>
      <c r="I276" s="28">
        <v>27874</v>
      </c>
      <c r="K276" s="7"/>
      <c r="R276"/>
    </row>
    <row r="277" spans="2:18" ht="25.5" customHeight="1" x14ac:dyDescent="0.3">
      <c r="B277" s="27" t="s">
        <v>75</v>
      </c>
      <c r="C277" s="27"/>
      <c r="D277" s="29"/>
      <c r="E277" s="29"/>
      <c r="F277" s="25">
        <v>0</v>
      </c>
      <c r="G277" s="24">
        <f>F277/$F$301</f>
        <v>0</v>
      </c>
      <c r="H277" s="28">
        <v>0</v>
      </c>
      <c r="I277" s="28">
        <v>0</v>
      </c>
      <c r="K277" s="7"/>
      <c r="R277"/>
    </row>
    <row r="278" spans="2:18" ht="25.5" customHeight="1" x14ac:dyDescent="0.3">
      <c r="B278" s="27" t="s">
        <v>74</v>
      </c>
      <c r="C278" s="27"/>
      <c r="D278" s="29"/>
      <c r="E278" s="29"/>
      <c r="F278" s="25">
        <v>0</v>
      </c>
      <c r="G278" s="24">
        <f>F278/$F$301</f>
        <v>0</v>
      </c>
      <c r="H278" s="28">
        <v>0</v>
      </c>
      <c r="I278" s="28">
        <v>0</v>
      </c>
      <c r="K278" s="7"/>
      <c r="R278"/>
    </row>
    <row r="279" spans="2:18" ht="25.5" customHeight="1" x14ac:dyDescent="0.3">
      <c r="B279" s="27" t="s">
        <v>73</v>
      </c>
      <c r="C279" s="27"/>
      <c r="D279" s="29"/>
      <c r="E279" s="29"/>
      <c r="F279" s="25">
        <v>0</v>
      </c>
      <c r="G279" s="24">
        <f>F279/$F$301</f>
        <v>0</v>
      </c>
      <c r="H279" s="28">
        <v>0</v>
      </c>
      <c r="I279" s="28">
        <v>0</v>
      </c>
      <c r="K279" s="7"/>
      <c r="R279"/>
    </row>
    <row r="280" spans="2:18" ht="25.5" customHeight="1" x14ac:dyDescent="0.3">
      <c r="B280" s="27" t="s">
        <v>72</v>
      </c>
      <c r="C280" s="27"/>
      <c r="D280" s="29"/>
      <c r="E280" s="29"/>
      <c r="F280" s="25">
        <v>0</v>
      </c>
      <c r="G280" s="24">
        <f>F280/$F$301</f>
        <v>0</v>
      </c>
      <c r="H280" s="28">
        <v>0</v>
      </c>
      <c r="I280" s="28">
        <v>0</v>
      </c>
      <c r="K280" s="7"/>
      <c r="L280"/>
      <c r="M280"/>
      <c r="N280"/>
      <c r="O280"/>
      <c r="P280"/>
      <c r="Q280"/>
      <c r="R280"/>
    </row>
    <row r="281" spans="2:18" ht="25.5" customHeight="1" x14ac:dyDescent="0.3">
      <c r="B281" s="27" t="s">
        <v>71</v>
      </c>
      <c r="C281" s="27"/>
      <c r="D281" s="29"/>
      <c r="E281" s="29"/>
      <c r="F281" s="25">
        <v>0</v>
      </c>
      <c r="G281" s="24">
        <f>F281/$F$301</f>
        <v>0</v>
      </c>
      <c r="H281" s="28">
        <v>0</v>
      </c>
      <c r="I281" s="28">
        <v>0</v>
      </c>
      <c r="K281" s="7"/>
      <c r="L281" s="38" t="s">
        <v>49</v>
      </c>
      <c r="M281" s="37"/>
      <c r="N281" s="36">
        <v>2023</v>
      </c>
      <c r="O281" s="36">
        <v>2024</v>
      </c>
      <c r="P281" s="35" t="s">
        <v>70</v>
      </c>
      <c r="Q281"/>
      <c r="R281"/>
    </row>
    <row r="282" spans="2:18" ht="25.5" customHeight="1" x14ac:dyDescent="0.3">
      <c r="B282" s="27" t="s">
        <v>69</v>
      </c>
      <c r="C282" s="27"/>
      <c r="D282" s="29"/>
      <c r="E282" s="29"/>
      <c r="F282" s="25">
        <v>508</v>
      </c>
      <c r="G282" s="24">
        <f>F282/$F$301</f>
        <v>2.6074936698984873E-4</v>
      </c>
      <c r="H282" s="28">
        <v>251</v>
      </c>
      <c r="I282" s="28">
        <v>257</v>
      </c>
      <c r="K282" s="7"/>
      <c r="L282" s="34" t="s">
        <v>48</v>
      </c>
      <c r="M282" s="34"/>
      <c r="N282" s="33">
        <v>28384</v>
      </c>
      <c r="O282" s="33">
        <v>46243</v>
      </c>
      <c r="P282" s="32">
        <f>O282/N282-1</f>
        <v>0.62919250281848926</v>
      </c>
    </row>
    <row r="283" spans="2:18" ht="25.5" customHeight="1" x14ac:dyDescent="0.3">
      <c r="B283" s="27" t="s">
        <v>68</v>
      </c>
      <c r="C283" s="27"/>
      <c r="D283" s="29"/>
      <c r="E283" s="29"/>
      <c r="F283" s="25">
        <v>1577</v>
      </c>
      <c r="G283" s="24">
        <f>F283/$F$301</f>
        <v>8.0945226721061312E-4</v>
      </c>
      <c r="H283" s="28">
        <v>790</v>
      </c>
      <c r="I283" s="28">
        <v>787</v>
      </c>
      <c r="K283" s="7"/>
      <c r="L283" s="34" t="s">
        <v>47</v>
      </c>
      <c r="M283" s="34"/>
      <c r="N283" s="33">
        <v>80565</v>
      </c>
      <c r="O283" s="33">
        <v>87827</v>
      </c>
      <c r="P283" s="32">
        <f>O283/N283-1</f>
        <v>9.0138397567181672E-2</v>
      </c>
    </row>
    <row r="284" spans="2:18" ht="25.5" customHeight="1" x14ac:dyDescent="0.3">
      <c r="B284" s="27" t="s">
        <v>67</v>
      </c>
      <c r="C284" s="27"/>
      <c r="D284" s="29"/>
      <c r="E284" s="29"/>
      <c r="F284" s="25">
        <v>305</v>
      </c>
      <c r="G284" s="24">
        <f>F284/$F$301</f>
        <v>1.565522774250076E-4</v>
      </c>
      <c r="H284" s="28">
        <v>151</v>
      </c>
      <c r="I284" s="28">
        <v>154</v>
      </c>
      <c r="K284"/>
      <c r="L284" s="34" t="s">
        <v>46</v>
      </c>
      <c r="M284" s="34"/>
      <c r="N284" s="33">
        <v>177911</v>
      </c>
      <c r="O284" s="33">
        <v>189489</v>
      </c>
      <c r="P284" s="32">
        <f>O284/N284-1</f>
        <v>6.5077482561505473E-2</v>
      </c>
      <c r="Q284"/>
      <c r="R284"/>
    </row>
    <row r="285" spans="2:18" ht="25.5" customHeight="1" x14ac:dyDescent="0.3">
      <c r="B285" s="27" t="s">
        <v>66</v>
      </c>
      <c r="C285" s="27"/>
      <c r="D285" s="29"/>
      <c r="E285" s="29"/>
      <c r="F285" s="25">
        <v>6442</v>
      </c>
      <c r="G285" s="24">
        <f>F285/$F$301</f>
        <v>3.3065894136783576E-3</v>
      </c>
      <c r="H285" s="28">
        <v>3145</v>
      </c>
      <c r="I285" s="28">
        <v>3297</v>
      </c>
      <c r="K285"/>
      <c r="L285" s="34" t="s">
        <v>45</v>
      </c>
      <c r="M285" s="34"/>
      <c r="N285" s="33">
        <v>123746</v>
      </c>
      <c r="O285" s="33">
        <v>181374</v>
      </c>
      <c r="P285" s="32">
        <f>O285/N285-1</f>
        <v>0.4656958608763111</v>
      </c>
      <c r="Q285"/>
      <c r="R285"/>
    </row>
    <row r="286" spans="2:18" ht="25.5" customHeight="1" x14ac:dyDescent="0.3">
      <c r="B286" s="27" t="s">
        <v>65</v>
      </c>
      <c r="C286" s="27"/>
      <c r="D286" s="29"/>
      <c r="E286" s="29"/>
      <c r="F286" s="25">
        <v>4</v>
      </c>
      <c r="G286" s="24">
        <f>F286/$F$301</f>
        <v>2.0531446219673127E-6</v>
      </c>
      <c r="H286" s="28">
        <v>1</v>
      </c>
      <c r="I286" s="28">
        <v>3</v>
      </c>
      <c r="K286"/>
      <c r="L286" s="34" t="s">
        <v>44</v>
      </c>
      <c r="M286" s="34"/>
      <c r="N286" s="33">
        <v>152351</v>
      </c>
      <c r="O286" s="33">
        <v>185877</v>
      </c>
      <c r="P286" s="32">
        <f>O286/N286-1</f>
        <v>0.22005763007791224</v>
      </c>
      <c r="Q286"/>
      <c r="R286"/>
    </row>
    <row r="287" spans="2:18" ht="25.5" customHeight="1" x14ac:dyDescent="0.3">
      <c r="B287" s="27" t="s">
        <v>64</v>
      </c>
      <c r="C287" s="27"/>
      <c r="D287" s="29"/>
      <c r="E287" s="29"/>
      <c r="F287" s="25">
        <v>35</v>
      </c>
      <c r="G287" s="24">
        <f>F287/$F$301</f>
        <v>1.7965015442213987E-5</v>
      </c>
      <c r="H287" s="28">
        <v>16</v>
      </c>
      <c r="I287" s="28">
        <v>19</v>
      </c>
      <c r="K287"/>
      <c r="L287" s="34" t="s">
        <v>43</v>
      </c>
      <c r="M287" s="34"/>
      <c r="N287" s="33">
        <v>156701</v>
      </c>
      <c r="O287" s="33">
        <v>201591</v>
      </c>
      <c r="P287" s="32">
        <f>O287/N287-1</f>
        <v>0.28646913548732944</v>
      </c>
      <c r="Q287"/>
      <c r="R287"/>
    </row>
    <row r="288" spans="2:18" ht="25.5" customHeight="1" x14ac:dyDescent="0.3">
      <c r="B288" s="27" t="s">
        <v>63</v>
      </c>
      <c r="C288" s="27"/>
      <c r="D288" s="29"/>
      <c r="E288" s="29"/>
      <c r="F288" s="25">
        <v>0</v>
      </c>
      <c r="G288" s="24">
        <f>F288/$F$301</f>
        <v>0</v>
      </c>
      <c r="H288" s="28">
        <v>0</v>
      </c>
      <c r="I288" s="28">
        <v>0</v>
      </c>
      <c r="K288"/>
      <c r="L288" s="34" t="s">
        <v>42</v>
      </c>
      <c r="M288" s="34"/>
      <c r="N288" s="33">
        <v>146915</v>
      </c>
      <c r="O288" s="33">
        <v>183962</v>
      </c>
      <c r="P288" s="32">
        <f>O288/N288-1</f>
        <v>0.25216621856175347</v>
      </c>
      <c r="Q288"/>
      <c r="R288"/>
    </row>
    <row r="289" spans="1:54" ht="25.5" customHeight="1" x14ac:dyDescent="0.3">
      <c r="B289" s="27" t="s">
        <v>62</v>
      </c>
      <c r="C289" s="27"/>
      <c r="D289" s="29"/>
      <c r="E289" s="29"/>
      <c r="F289" s="25">
        <v>0</v>
      </c>
      <c r="G289" s="24">
        <f>F289/$F$301</f>
        <v>0</v>
      </c>
      <c r="H289" s="28">
        <v>0</v>
      </c>
      <c r="I289" s="28">
        <v>0</v>
      </c>
      <c r="K289"/>
      <c r="L289" s="34" t="s">
        <v>41</v>
      </c>
      <c r="M289" s="34"/>
      <c r="N289" s="33">
        <v>153509</v>
      </c>
      <c r="O289" s="33">
        <v>183937</v>
      </c>
      <c r="P289" s="32">
        <f>O289/N289-1</f>
        <v>0.1982163912213617</v>
      </c>
      <c r="Q289"/>
      <c r="R289"/>
    </row>
    <row r="290" spans="1:54" ht="25.5" customHeight="1" x14ac:dyDescent="0.3">
      <c r="B290" s="27" t="s">
        <v>61</v>
      </c>
      <c r="C290" s="27"/>
      <c r="D290" s="29"/>
      <c r="E290" s="29"/>
      <c r="F290" s="25">
        <v>35</v>
      </c>
      <c r="G290" s="24">
        <f>F290/$F$301</f>
        <v>1.7965015442213987E-5</v>
      </c>
      <c r="H290" s="28">
        <v>20</v>
      </c>
      <c r="I290" s="28">
        <v>15</v>
      </c>
      <c r="K290"/>
      <c r="L290" s="34" t="s">
        <v>40</v>
      </c>
      <c r="M290" s="34"/>
      <c r="N290" s="33">
        <v>170522</v>
      </c>
      <c r="O290" s="33">
        <v>199371</v>
      </c>
      <c r="P290" s="32">
        <f>O290/N290-1</f>
        <v>0.16918051629701747</v>
      </c>
      <c r="Q290"/>
      <c r="R290"/>
      <c r="T290"/>
    </row>
    <row r="291" spans="1:54" ht="25.5" customHeight="1" x14ac:dyDescent="0.3">
      <c r="B291" s="27" t="s">
        <v>60</v>
      </c>
      <c r="C291" s="27"/>
      <c r="D291" s="29"/>
      <c r="E291" s="29"/>
      <c r="F291" s="25">
        <v>91570</v>
      </c>
      <c r="G291" s="24">
        <f>F291/$F$301</f>
        <v>4.7001613258386712E-2</v>
      </c>
      <c r="H291" s="28">
        <v>68082</v>
      </c>
      <c r="I291" s="28">
        <v>23488</v>
      </c>
      <c r="K291"/>
      <c r="L291" s="34" t="s">
        <v>39</v>
      </c>
      <c r="M291" s="34"/>
      <c r="N291" s="33">
        <v>164081</v>
      </c>
      <c r="O291" s="33">
        <v>191518</v>
      </c>
      <c r="P291" s="32">
        <f>O291/N291-1</f>
        <v>0.16721619200273041</v>
      </c>
      <c r="Q291"/>
      <c r="R291"/>
      <c r="T291"/>
    </row>
    <row r="292" spans="1:54" ht="25.5" customHeight="1" thickBot="1" x14ac:dyDescent="0.35">
      <c r="B292" s="27" t="s">
        <v>59</v>
      </c>
      <c r="C292" s="27"/>
      <c r="D292" s="29"/>
      <c r="E292" s="29"/>
      <c r="F292" s="25">
        <v>2639</v>
      </c>
      <c r="G292" s="24">
        <f>F292/$F$301</f>
        <v>1.3545621643429348E-3</v>
      </c>
      <c r="H292" s="28">
        <v>1570</v>
      </c>
      <c r="I292" s="28">
        <v>1069</v>
      </c>
      <c r="K292" s="7"/>
      <c r="L292" s="34" t="s">
        <v>38</v>
      </c>
      <c r="M292" s="34"/>
      <c r="N292" s="33">
        <v>287281</v>
      </c>
      <c r="O292" s="33">
        <v>297042</v>
      </c>
      <c r="P292" s="32">
        <f>O292/N292-1</f>
        <v>3.3977186100020429E-2</v>
      </c>
      <c r="R292" s="5"/>
      <c r="S292" s="5"/>
      <c r="T292"/>
      <c r="V292" s="2"/>
      <c r="W292" s="2"/>
      <c r="BA292" s="1"/>
      <c r="BB292" s="1"/>
    </row>
    <row r="293" spans="1:54" ht="25.5" customHeight="1" x14ac:dyDescent="0.3">
      <c r="B293" s="27" t="s">
        <v>58</v>
      </c>
      <c r="C293" s="27"/>
      <c r="D293" s="29"/>
      <c r="E293" s="29"/>
      <c r="F293" s="25">
        <v>42050</v>
      </c>
      <c r="G293" s="24">
        <f>F293/$F$301</f>
        <v>2.1583682838431376E-2</v>
      </c>
      <c r="H293" s="28">
        <v>41529</v>
      </c>
      <c r="I293" s="28">
        <v>521</v>
      </c>
      <c r="K293" s="7"/>
      <c r="L293" s="31" t="s">
        <v>1</v>
      </c>
      <c r="M293" s="31"/>
      <c r="N293" s="8">
        <f>SUM(N282:N292)</f>
        <v>1641966</v>
      </c>
      <c r="O293" s="8">
        <f>SUM(O282:O292)</f>
        <v>1948231</v>
      </c>
      <c r="P293" s="30">
        <f>O293/N293-1</f>
        <v>0.18652335066621362</v>
      </c>
      <c r="R293" s="5"/>
      <c r="S293" s="5"/>
      <c r="T293"/>
      <c r="V293" s="2"/>
      <c r="W293" s="2"/>
      <c r="BA293" s="1"/>
      <c r="BB293" s="1"/>
    </row>
    <row r="294" spans="1:54" ht="25.5" customHeight="1" x14ac:dyDescent="0.3">
      <c r="B294" s="27" t="s">
        <v>57</v>
      </c>
      <c r="C294" s="27"/>
      <c r="D294" s="29"/>
      <c r="E294" s="29"/>
      <c r="F294" s="25">
        <v>308</v>
      </c>
      <c r="G294" s="24">
        <f>F294/$F$301</f>
        <v>1.580921358914831E-4</v>
      </c>
      <c r="H294" s="28">
        <v>261</v>
      </c>
      <c r="I294" s="28">
        <v>47</v>
      </c>
      <c r="K294" s="7"/>
      <c r="R294" s="5"/>
      <c r="S294" s="5"/>
      <c r="T294"/>
      <c r="V294" s="2"/>
      <c r="W294" s="2"/>
      <c r="BA294" s="1"/>
      <c r="BB294" s="1"/>
    </row>
    <row r="295" spans="1:54" ht="25.5" customHeight="1" x14ac:dyDescent="0.3">
      <c r="B295" s="27" t="s">
        <v>56</v>
      </c>
      <c r="C295" s="27"/>
      <c r="D295" s="29"/>
      <c r="E295" s="29"/>
      <c r="F295" s="25">
        <v>0</v>
      </c>
      <c r="G295" s="24">
        <f>F295/$F$301</f>
        <v>0</v>
      </c>
      <c r="H295" s="28">
        <v>0</v>
      </c>
      <c r="I295" s="28">
        <v>0</v>
      </c>
      <c r="K295" s="7"/>
      <c r="L295" s="7"/>
      <c r="T295"/>
    </row>
    <row r="296" spans="1:54" ht="25.5" customHeight="1" x14ac:dyDescent="0.3">
      <c r="B296" s="27" t="s">
        <v>55</v>
      </c>
      <c r="C296" s="27"/>
      <c r="D296" s="29"/>
      <c r="E296" s="29"/>
      <c r="F296" s="25">
        <v>13987</v>
      </c>
      <c r="G296" s="24">
        <f>F296/$F$301</f>
        <v>7.1793334568642014E-3</v>
      </c>
      <c r="H296" s="28">
        <v>13530</v>
      </c>
      <c r="I296" s="28">
        <v>457</v>
      </c>
      <c r="K296" s="7"/>
      <c r="L296" s="7"/>
      <c r="T296" s="5"/>
    </row>
    <row r="297" spans="1:54" ht="25.5" customHeight="1" x14ac:dyDescent="0.3">
      <c r="B297" s="27" t="s">
        <v>54</v>
      </c>
      <c r="C297" s="27"/>
      <c r="D297" s="29"/>
      <c r="E297" s="29"/>
      <c r="F297" s="25">
        <v>0</v>
      </c>
      <c r="G297" s="24">
        <f>F297/$F$301</f>
        <v>0</v>
      </c>
      <c r="H297" s="28">
        <v>0</v>
      </c>
      <c r="I297" s="28">
        <v>0</v>
      </c>
      <c r="K297" s="7"/>
      <c r="L297" s="7"/>
      <c r="T297" s="5"/>
    </row>
    <row r="298" spans="1:54" ht="25.5" customHeight="1" x14ac:dyDescent="0.3">
      <c r="B298" s="27" t="s">
        <v>53</v>
      </c>
      <c r="C298" s="27"/>
      <c r="D298" s="29"/>
      <c r="E298" s="29"/>
      <c r="F298" s="25">
        <v>0</v>
      </c>
      <c r="G298" s="24">
        <f>F298/$F$301</f>
        <v>0</v>
      </c>
      <c r="H298" s="28">
        <v>0</v>
      </c>
      <c r="I298" s="28">
        <v>0</v>
      </c>
      <c r="K298" s="7"/>
      <c r="L298" s="7"/>
      <c r="T298" s="5"/>
    </row>
    <row r="299" spans="1:54" ht="25.5" customHeight="1" x14ac:dyDescent="0.3">
      <c r="B299" s="27" t="s">
        <v>52</v>
      </c>
      <c r="C299" s="27"/>
      <c r="D299" s="29"/>
      <c r="E299" s="29"/>
      <c r="F299" s="25">
        <v>0</v>
      </c>
      <c r="G299" s="24">
        <f>F299/$F$301</f>
        <v>0</v>
      </c>
      <c r="H299" s="28">
        <v>0</v>
      </c>
      <c r="I299" s="28">
        <v>0</v>
      </c>
      <c r="K299" s="7"/>
      <c r="L299" s="7"/>
      <c r="M299" s="7"/>
      <c r="N299" s="7"/>
      <c r="O299" s="7"/>
      <c r="P299" s="7"/>
      <c r="Q299" s="7"/>
      <c r="R299" s="7"/>
      <c r="S299" s="7"/>
      <c r="T299" s="5"/>
    </row>
    <row r="300" spans="1:54" ht="25.5" customHeight="1" thickBot="1" x14ac:dyDescent="0.35">
      <c r="B300" s="27" t="s">
        <v>51</v>
      </c>
      <c r="C300" s="26"/>
      <c r="D300" s="26"/>
      <c r="E300" s="26"/>
      <c r="F300" s="25">
        <v>1258</v>
      </c>
      <c r="G300" s="24">
        <f>F300/$F$301</f>
        <v>6.4571398360871988E-4</v>
      </c>
      <c r="H300" s="23">
        <v>756</v>
      </c>
      <c r="I300" s="23">
        <v>502</v>
      </c>
      <c r="K300" s="7"/>
      <c r="L300" s="7"/>
      <c r="M300" s="7"/>
      <c r="N300" s="7"/>
      <c r="O300" s="7"/>
      <c r="P300" s="7"/>
      <c r="Q300" s="7"/>
      <c r="R300" s="7"/>
      <c r="S300" s="7"/>
      <c r="T300" s="5"/>
    </row>
    <row r="301" spans="1:54" ht="19.5" customHeight="1" x14ac:dyDescent="0.3">
      <c r="B301" s="22" t="s">
        <v>1</v>
      </c>
      <c r="C301" s="22"/>
      <c r="D301" s="22"/>
      <c r="E301" s="22"/>
      <c r="F301" s="8">
        <f>SUM(F246:F300)</f>
        <v>1948231</v>
      </c>
      <c r="G301" s="21">
        <f>SUM(G246:G300)</f>
        <v>0.99999999999999989</v>
      </c>
      <c r="H301" s="8">
        <f>SUM(H246:H300)</f>
        <v>1178510</v>
      </c>
      <c r="I301" s="8">
        <f>SUM(I246:I300)</f>
        <v>769721</v>
      </c>
      <c r="K301" s="7"/>
      <c r="L301" s="7"/>
      <c r="M301" s="7"/>
      <c r="N301" s="7"/>
      <c r="O301" s="7"/>
      <c r="P301" s="7"/>
      <c r="Q301" s="7"/>
      <c r="R301" s="7" t="s">
        <v>50</v>
      </c>
      <c r="S301" s="7"/>
      <c r="T301" s="5"/>
    </row>
    <row r="302" spans="1:54" ht="19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5"/>
    </row>
    <row r="303" spans="1:54" ht="19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5"/>
    </row>
    <row r="304" spans="1:54" ht="19.350000000000001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5"/>
    </row>
    <row r="305" spans="1:20" ht="19.5" customHeight="1" x14ac:dyDescent="0.3">
      <c r="A305" s="7"/>
      <c r="B305" s="16" t="s">
        <v>49</v>
      </c>
      <c r="C305" s="15" t="s">
        <v>1</v>
      </c>
      <c r="D305" s="20" t="s">
        <v>36</v>
      </c>
      <c r="E305" s="19"/>
      <c r="F305" s="19"/>
      <c r="G305" s="20" t="s">
        <v>35</v>
      </c>
      <c r="H305" s="19"/>
      <c r="I305" s="19"/>
      <c r="J305" s="20" t="s">
        <v>34</v>
      </c>
      <c r="K305" s="19"/>
      <c r="L305" s="19"/>
      <c r="M305" s="20" t="s">
        <v>33</v>
      </c>
      <c r="N305" s="19"/>
      <c r="O305" s="19" t="s">
        <v>32</v>
      </c>
      <c r="P305" s="20" t="s">
        <v>32</v>
      </c>
      <c r="Q305" s="19"/>
      <c r="R305" s="19"/>
      <c r="T305" s="5"/>
    </row>
    <row r="306" spans="1:20" ht="19.5" customHeight="1" x14ac:dyDescent="0.3">
      <c r="A306" s="7"/>
      <c r="B306" s="16"/>
      <c r="C306" s="15"/>
      <c r="D306" s="14" t="s">
        <v>31</v>
      </c>
      <c r="E306" s="18" t="s">
        <v>30</v>
      </c>
      <c r="F306" s="17"/>
      <c r="G306" s="14" t="s">
        <v>31</v>
      </c>
      <c r="H306" s="18" t="s">
        <v>30</v>
      </c>
      <c r="I306" s="17"/>
      <c r="J306" s="14" t="s">
        <v>31</v>
      </c>
      <c r="K306" s="18" t="s">
        <v>30</v>
      </c>
      <c r="L306" s="17"/>
      <c r="M306" s="14" t="s">
        <v>31</v>
      </c>
      <c r="N306" s="18" t="s">
        <v>30</v>
      </c>
      <c r="O306" s="17"/>
      <c r="P306" s="14" t="s">
        <v>31</v>
      </c>
      <c r="Q306" s="18" t="s">
        <v>30</v>
      </c>
      <c r="R306" s="17"/>
      <c r="T306" s="5"/>
    </row>
    <row r="307" spans="1:20" ht="19.5" customHeight="1" x14ac:dyDescent="0.3">
      <c r="A307" s="7"/>
      <c r="B307" s="16"/>
      <c r="C307" s="15"/>
      <c r="D307" s="14"/>
      <c r="E307" s="13" t="s">
        <v>29</v>
      </c>
      <c r="F307" s="13" t="s">
        <v>28</v>
      </c>
      <c r="G307" s="14"/>
      <c r="H307" s="13" t="s">
        <v>29</v>
      </c>
      <c r="I307" s="13" t="s">
        <v>28</v>
      </c>
      <c r="J307" s="14"/>
      <c r="K307" s="13" t="s">
        <v>29</v>
      </c>
      <c r="L307" s="13" t="s">
        <v>28</v>
      </c>
      <c r="M307" s="14"/>
      <c r="N307" s="13" t="s">
        <v>29</v>
      </c>
      <c r="O307" s="13" t="s">
        <v>28</v>
      </c>
      <c r="P307" s="14"/>
      <c r="Q307" s="13" t="s">
        <v>29</v>
      </c>
      <c r="R307" s="13" t="s">
        <v>28</v>
      </c>
      <c r="T307" s="5"/>
    </row>
    <row r="308" spans="1:20" ht="19.5" customHeight="1" x14ac:dyDescent="0.3">
      <c r="A308" s="7"/>
      <c r="B308" s="12" t="s">
        <v>48</v>
      </c>
      <c r="C308" s="11">
        <f>D308+G308+J308+M308+P308</f>
        <v>46243</v>
      </c>
      <c r="D308" s="11">
        <f>SUM(E308:F308)</f>
        <v>3060</v>
      </c>
      <c r="E308" s="10">
        <v>1213</v>
      </c>
      <c r="F308" s="10">
        <v>1847</v>
      </c>
      <c r="G308" s="11">
        <f>SUM(H308:I308)</f>
        <v>0</v>
      </c>
      <c r="H308" s="10">
        <v>0</v>
      </c>
      <c r="I308" s="10">
        <v>0</v>
      </c>
      <c r="J308" s="11">
        <f>SUM(K308:L308)</f>
        <v>28544</v>
      </c>
      <c r="K308" s="10">
        <v>19083</v>
      </c>
      <c r="L308" s="10">
        <v>9461</v>
      </c>
      <c r="M308" s="11">
        <f>SUM(N308:O308)</f>
        <v>3041</v>
      </c>
      <c r="N308" s="10">
        <v>1686</v>
      </c>
      <c r="O308" s="10">
        <v>1355</v>
      </c>
      <c r="P308" s="11">
        <f>SUM(Q308:R308)</f>
        <v>11598</v>
      </c>
      <c r="Q308" s="10">
        <v>2392</v>
      </c>
      <c r="R308" s="10">
        <v>9206</v>
      </c>
      <c r="S308" s="7"/>
      <c r="T308" s="5"/>
    </row>
    <row r="309" spans="1:20" ht="19.5" customHeight="1" x14ac:dyDescent="0.3">
      <c r="A309" s="7"/>
      <c r="B309" s="12" t="s">
        <v>47</v>
      </c>
      <c r="C309" s="11">
        <f>D309+G309+J309+M309+P309</f>
        <v>87827</v>
      </c>
      <c r="D309" s="11">
        <f>SUM(E309:F309)</f>
        <v>3722</v>
      </c>
      <c r="E309" s="10">
        <v>1435</v>
      </c>
      <c r="F309" s="10">
        <v>2287</v>
      </c>
      <c r="G309" s="11">
        <f>SUM(H309:I309)</f>
        <v>0</v>
      </c>
      <c r="H309" s="10">
        <v>0</v>
      </c>
      <c r="I309" s="10">
        <v>0</v>
      </c>
      <c r="J309" s="11">
        <f>SUM(K309:L309)</f>
        <v>52633</v>
      </c>
      <c r="K309" s="10">
        <v>35555</v>
      </c>
      <c r="L309" s="10">
        <v>17078</v>
      </c>
      <c r="M309" s="11">
        <f>SUM(N309:O309)</f>
        <v>5317</v>
      </c>
      <c r="N309" s="10">
        <v>2712</v>
      </c>
      <c r="O309" s="10">
        <v>2605</v>
      </c>
      <c r="P309" s="11">
        <f>SUM(Q309:R309)</f>
        <v>26155</v>
      </c>
      <c r="Q309" s="10">
        <v>11012</v>
      </c>
      <c r="R309" s="10">
        <v>15143</v>
      </c>
      <c r="S309" s="7"/>
      <c r="T309" s="5"/>
    </row>
    <row r="310" spans="1:20" ht="19.5" customHeight="1" x14ac:dyDescent="0.3">
      <c r="A310" s="7"/>
      <c r="B310" s="12" t="s">
        <v>46</v>
      </c>
      <c r="C310" s="11">
        <f>D310+G310+J310+M310+P310</f>
        <v>189489</v>
      </c>
      <c r="D310" s="11">
        <f>SUM(E310:F310)</f>
        <v>2930</v>
      </c>
      <c r="E310" s="10">
        <v>541</v>
      </c>
      <c r="F310" s="10">
        <v>2389</v>
      </c>
      <c r="G310" s="11">
        <f>SUM(H310:I310)</f>
        <v>324</v>
      </c>
      <c r="H310" s="10">
        <v>7</v>
      </c>
      <c r="I310" s="10">
        <v>317</v>
      </c>
      <c r="J310" s="11">
        <f>SUM(K310:L310)</f>
        <v>141813</v>
      </c>
      <c r="K310" s="10">
        <v>108793</v>
      </c>
      <c r="L310" s="10">
        <v>33020</v>
      </c>
      <c r="M310" s="11">
        <f>SUM(N310:O310)</f>
        <v>12799</v>
      </c>
      <c r="N310" s="10">
        <v>7858</v>
      </c>
      <c r="O310" s="10">
        <v>4941</v>
      </c>
      <c r="P310" s="11">
        <f>SUM(Q310:R310)</f>
        <v>31623</v>
      </c>
      <c r="Q310" s="10">
        <v>12208</v>
      </c>
      <c r="R310" s="10">
        <v>19415</v>
      </c>
      <c r="S310" s="7"/>
      <c r="T310" s="5"/>
    </row>
    <row r="311" spans="1:20" ht="19.5" customHeight="1" x14ac:dyDescent="0.3">
      <c r="A311" s="7"/>
      <c r="B311" s="12" t="s">
        <v>45</v>
      </c>
      <c r="C311" s="11">
        <f>D311+G311+J311+M311+P311</f>
        <v>181374</v>
      </c>
      <c r="D311" s="11">
        <f>SUM(E311:F311)</f>
        <v>2894</v>
      </c>
      <c r="E311" s="10">
        <v>85</v>
      </c>
      <c r="F311" s="10">
        <v>2809</v>
      </c>
      <c r="G311" s="11">
        <f>SUM(H311:I311)</f>
        <v>1471</v>
      </c>
      <c r="H311" s="10">
        <v>833</v>
      </c>
      <c r="I311" s="10">
        <v>638</v>
      </c>
      <c r="J311" s="11">
        <f>SUM(K311:L311)</f>
        <v>111784</v>
      </c>
      <c r="K311" s="10">
        <v>79532</v>
      </c>
      <c r="L311" s="10">
        <v>32252</v>
      </c>
      <c r="M311" s="11">
        <f>SUM(N311:O311)</f>
        <v>35323</v>
      </c>
      <c r="N311" s="10">
        <v>19402</v>
      </c>
      <c r="O311" s="10">
        <v>15921</v>
      </c>
      <c r="P311" s="11">
        <f>SUM(Q311:R311)</f>
        <v>29902</v>
      </c>
      <c r="Q311" s="10">
        <v>10938</v>
      </c>
      <c r="R311" s="10">
        <v>18964</v>
      </c>
      <c r="S311" s="7"/>
      <c r="T311" s="5"/>
    </row>
    <row r="312" spans="1:20" ht="19.5" customHeight="1" x14ac:dyDescent="0.3">
      <c r="A312" s="7"/>
      <c r="B312" s="12" t="s">
        <v>44</v>
      </c>
      <c r="C312" s="11">
        <f>D312+G312+J312+M312+P312</f>
        <v>185877</v>
      </c>
      <c r="D312" s="11">
        <f>SUM(E312:F312)</f>
        <v>5119</v>
      </c>
      <c r="E312" s="10">
        <v>1627</v>
      </c>
      <c r="F312" s="10">
        <v>3492</v>
      </c>
      <c r="G312" s="11">
        <f>SUM(H312:I312)</f>
        <v>5446</v>
      </c>
      <c r="H312" s="10">
        <v>3153</v>
      </c>
      <c r="I312" s="10">
        <v>2293</v>
      </c>
      <c r="J312" s="11">
        <f>SUM(K312:L312)</f>
        <v>123882</v>
      </c>
      <c r="K312" s="10">
        <v>90461</v>
      </c>
      <c r="L312" s="10">
        <v>33421</v>
      </c>
      <c r="M312" s="11">
        <f>SUM(N312:O312)</f>
        <v>21203</v>
      </c>
      <c r="N312" s="10">
        <v>11704</v>
      </c>
      <c r="O312" s="10">
        <v>9499</v>
      </c>
      <c r="P312" s="11">
        <f>SUM(Q312:R312)</f>
        <v>30227</v>
      </c>
      <c r="Q312" s="10">
        <v>8874</v>
      </c>
      <c r="R312" s="10">
        <v>21353</v>
      </c>
      <c r="S312" s="7"/>
      <c r="T312" s="5"/>
    </row>
    <row r="313" spans="1:20" ht="19.5" customHeight="1" x14ac:dyDescent="0.3">
      <c r="A313" s="7"/>
      <c r="B313" s="12" t="s">
        <v>43</v>
      </c>
      <c r="C313" s="11">
        <f>D313+G313+J313+M313+P313</f>
        <v>201591</v>
      </c>
      <c r="D313" s="11">
        <f>SUM(E313:F313)</f>
        <v>4265</v>
      </c>
      <c r="E313" s="10">
        <v>430</v>
      </c>
      <c r="F313" s="10">
        <v>3835</v>
      </c>
      <c r="G313" s="11">
        <f>SUM(H313:I313)</f>
        <v>9664</v>
      </c>
      <c r="H313" s="10">
        <v>6113</v>
      </c>
      <c r="I313" s="10">
        <v>3551</v>
      </c>
      <c r="J313" s="11">
        <f>SUM(K313:L313)</f>
        <v>141635</v>
      </c>
      <c r="K313" s="10">
        <v>97561</v>
      </c>
      <c r="L313" s="10">
        <v>44074</v>
      </c>
      <c r="M313" s="11">
        <f>SUM(N313:O313)</f>
        <v>16127</v>
      </c>
      <c r="N313" s="10">
        <v>8753</v>
      </c>
      <c r="O313" s="10">
        <v>7374</v>
      </c>
      <c r="P313" s="11">
        <f>SUM(Q313:R313)</f>
        <v>29900</v>
      </c>
      <c r="Q313" s="10">
        <v>8888</v>
      </c>
      <c r="R313" s="10">
        <v>21012</v>
      </c>
      <c r="S313" s="7"/>
      <c r="T313" s="5"/>
    </row>
    <row r="314" spans="1:20" ht="19.5" customHeight="1" x14ac:dyDescent="0.3">
      <c r="A314" s="7"/>
      <c r="B314" s="12" t="s">
        <v>42</v>
      </c>
      <c r="C314" s="11">
        <f>D314+G314+J314+M314+P314</f>
        <v>183962</v>
      </c>
      <c r="D314" s="11">
        <f>SUM(E314:F314)</f>
        <v>2774</v>
      </c>
      <c r="E314" s="10">
        <v>157</v>
      </c>
      <c r="F314" s="10">
        <v>2617</v>
      </c>
      <c r="G314" s="11">
        <f>SUM(H314:I314)</f>
        <v>7287</v>
      </c>
      <c r="H314" s="10">
        <v>4549</v>
      </c>
      <c r="I314" s="10">
        <v>2738</v>
      </c>
      <c r="J314" s="11">
        <f>SUM(K314:L314)</f>
        <v>125985</v>
      </c>
      <c r="K314" s="10">
        <v>87678</v>
      </c>
      <c r="L314" s="10">
        <v>38307</v>
      </c>
      <c r="M314" s="11">
        <f>SUM(N314:O314)</f>
        <v>22681</v>
      </c>
      <c r="N314" s="10">
        <v>13199</v>
      </c>
      <c r="O314" s="10">
        <v>9482</v>
      </c>
      <c r="P314" s="11">
        <f>SUM(Q314:R314)</f>
        <v>25235</v>
      </c>
      <c r="Q314" s="10">
        <v>7283</v>
      </c>
      <c r="R314" s="10">
        <v>17952</v>
      </c>
      <c r="S314" s="7"/>
      <c r="T314" s="5"/>
    </row>
    <row r="315" spans="1:20" ht="19.5" customHeight="1" x14ac:dyDescent="0.3">
      <c r="A315" s="7"/>
      <c r="B315" s="12" t="s">
        <v>41</v>
      </c>
      <c r="C315" s="11">
        <f>D315+G315+J315+M315+P315</f>
        <v>183937</v>
      </c>
      <c r="D315" s="11">
        <f>SUM(E315:F315)</f>
        <v>2652</v>
      </c>
      <c r="E315" s="10">
        <v>105</v>
      </c>
      <c r="F315" s="10">
        <v>2547</v>
      </c>
      <c r="G315" s="11">
        <f>SUM(H315:I315)</f>
        <v>5839</v>
      </c>
      <c r="H315" s="10">
        <v>3861</v>
      </c>
      <c r="I315" s="10">
        <v>1978</v>
      </c>
      <c r="J315" s="11">
        <f>SUM(K315:L315)</f>
        <v>131875</v>
      </c>
      <c r="K315" s="10">
        <v>91417</v>
      </c>
      <c r="L315" s="10">
        <v>40458</v>
      </c>
      <c r="M315" s="11">
        <f>SUM(N315:O315)</f>
        <v>20121</v>
      </c>
      <c r="N315" s="10">
        <v>10709</v>
      </c>
      <c r="O315" s="10">
        <v>9412</v>
      </c>
      <c r="P315" s="11">
        <f>SUM(Q315:R315)</f>
        <v>23450</v>
      </c>
      <c r="Q315" s="10">
        <v>5987</v>
      </c>
      <c r="R315" s="10">
        <v>17463</v>
      </c>
      <c r="S315" s="7"/>
      <c r="T315" s="5"/>
    </row>
    <row r="316" spans="1:20" ht="19.5" customHeight="1" x14ac:dyDescent="0.3">
      <c r="A316" s="7"/>
      <c r="B316" s="12" t="s">
        <v>40</v>
      </c>
      <c r="C316" s="11">
        <f>D316+G316+J316+M316+P316</f>
        <v>199371</v>
      </c>
      <c r="D316" s="11">
        <f>SUM(E316:F316)</f>
        <v>4954</v>
      </c>
      <c r="E316" s="10">
        <v>1545</v>
      </c>
      <c r="F316" s="10">
        <v>3409</v>
      </c>
      <c r="G316" s="11">
        <f>SUM(H316:I316)</f>
        <v>6246</v>
      </c>
      <c r="H316" s="10">
        <v>4148</v>
      </c>
      <c r="I316" s="10">
        <v>2098</v>
      </c>
      <c r="J316" s="11">
        <f>SUM(K316:L316)</f>
        <v>132030</v>
      </c>
      <c r="K316" s="10">
        <v>90276</v>
      </c>
      <c r="L316" s="10">
        <v>41754</v>
      </c>
      <c r="M316" s="11">
        <f>SUM(N316:O316)</f>
        <v>27017</v>
      </c>
      <c r="N316" s="10">
        <v>14988</v>
      </c>
      <c r="O316" s="10">
        <v>12029</v>
      </c>
      <c r="P316" s="11">
        <f>SUM(Q316:R316)</f>
        <v>29124</v>
      </c>
      <c r="Q316" s="10">
        <v>5321</v>
      </c>
      <c r="R316" s="10">
        <v>23803</v>
      </c>
      <c r="S316" s="7"/>
      <c r="T316" s="5"/>
    </row>
    <row r="317" spans="1:20" ht="19.5" customHeight="1" x14ac:dyDescent="0.3">
      <c r="A317" s="7"/>
      <c r="B317" s="12" t="s">
        <v>39</v>
      </c>
      <c r="C317" s="11">
        <f>D317+G317+J317+M317+P317</f>
        <v>191518</v>
      </c>
      <c r="D317" s="11">
        <f>SUM(E317:F317)</f>
        <v>3141</v>
      </c>
      <c r="E317" s="10">
        <v>27</v>
      </c>
      <c r="F317" s="10">
        <v>3114</v>
      </c>
      <c r="G317" s="11">
        <f>SUM(H317:I317)</f>
        <v>4814</v>
      </c>
      <c r="H317" s="10">
        <v>2908</v>
      </c>
      <c r="I317" s="10">
        <v>1906</v>
      </c>
      <c r="J317" s="11">
        <f>SUM(K317:L317)</f>
        <v>130689</v>
      </c>
      <c r="K317" s="10">
        <v>89214</v>
      </c>
      <c r="L317" s="10">
        <v>41475</v>
      </c>
      <c r="M317" s="11">
        <f>SUM(N317:O317)</f>
        <v>20224</v>
      </c>
      <c r="N317" s="10">
        <v>11647</v>
      </c>
      <c r="O317" s="10">
        <v>8577</v>
      </c>
      <c r="P317" s="11">
        <f>SUM(Q317:R317)</f>
        <v>32650</v>
      </c>
      <c r="Q317" s="10">
        <v>6495</v>
      </c>
      <c r="R317" s="10">
        <v>26155</v>
      </c>
      <c r="S317" s="7"/>
      <c r="T317" s="5"/>
    </row>
    <row r="318" spans="1:20" ht="19.5" customHeight="1" thickBot="1" x14ac:dyDescent="0.35">
      <c r="A318" s="7"/>
      <c r="B318" s="12" t="s">
        <v>38</v>
      </c>
      <c r="C318" s="11">
        <f>D318+G318+J318+M318+P318</f>
        <v>297042</v>
      </c>
      <c r="D318" s="11">
        <f>SUM(E318:F318)</f>
        <v>3535</v>
      </c>
      <c r="E318" s="10">
        <v>80</v>
      </c>
      <c r="F318" s="10">
        <v>3455</v>
      </c>
      <c r="G318" s="11">
        <f>SUM(H318:I318)</f>
        <v>13569</v>
      </c>
      <c r="H318" s="10">
        <v>7603</v>
      </c>
      <c r="I318" s="10">
        <v>5966</v>
      </c>
      <c r="J318" s="11">
        <f>SUM(K318:L318)</f>
        <v>229775</v>
      </c>
      <c r="K318" s="10">
        <v>150811</v>
      </c>
      <c r="L318" s="10">
        <v>78964</v>
      </c>
      <c r="M318" s="11">
        <f>SUM(N318:O318)</f>
        <v>19253</v>
      </c>
      <c r="N318" s="10">
        <v>11253</v>
      </c>
      <c r="O318" s="10">
        <v>8000</v>
      </c>
      <c r="P318" s="11">
        <f>SUM(Q318:R318)</f>
        <v>30910</v>
      </c>
      <c r="Q318" s="10">
        <v>4400</v>
      </c>
      <c r="R318" s="10">
        <v>26510</v>
      </c>
      <c r="S318" s="7"/>
      <c r="T318" s="5"/>
    </row>
    <row r="319" spans="1:20" ht="19.5" customHeight="1" x14ac:dyDescent="0.3">
      <c r="A319" s="7"/>
      <c r="B319" s="9" t="s">
        <v>1</v>
      </c>
      <c r="C319" s="8">
        <f>SUM(C308:C318)</f>
        <v>1948231</v>
      </c>
      <c r="D319" s="8">
        <f>SUM(D308:D318)</f>
        <v>39046</v>
      </c>
      <c r="E319" s="8">
        <f>SUM(E308:E318)</f>
        <v>7245</v>
      </c>
      <c r="F319" s="8">
        <f>SUM(F308:F318)</f>
        <v>31801</v>
      </c>
      <c r="G319" s="8">
        <f>SUM(G308:G318)</f>
        <v>54660</v>
      </c>
      <c r="H319" s="8">
        <f>SUM(H308:H318)</f>
        <v>33175</v>
      </c>
      <c r="I319" s="8">
        <f>SUM(I308:I318)</f>
        <v>21485</v>
      </c>
      <c r="J319" s="8">
        <f>SUM(J308:J318)</f>
        <v>1350645</v>
      </c>
      <c r="K319" s="8">
        <f>SUM(K308:K318)</f>
        <v>940381</v>
      </c>
      <c r="L319" s="8">
        <f>SUM(L308:L318)</f>
        <v>410264</v>
      </c>
      <c r="M319" s="8">
        <f>SUM(M308:M318)</f>
        <v>203106</v>
      </c>
      <c r="N319" s="8">
        <f>SUM(N308:N318)</f>
        <v>113911</v>
      </c>
      <c r="O319" s="8">
        <f>SUM(O308:O318)</f>
        <v>89195</v>
      </c>
      <c r="P319" s="8">
        <f>SUM(P308:P318)</f>
        <v>300774</v>
      </c>
      <c r="Q319" s="8">
        <f>SUM(Q308:Q318)</f>
        <v>83798</v>
      </c>
      <c r="R319" s="8">
        <f>SUM(R308:R318)</f>
        <v>216976</v>
      </c>
      <c r="S319" s="7"/>
      <c r="T319" s="5"/>
    </row>
    <row r="320" spans="1:20" ht="19.5" customHeight="1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5"/>
    </row>
    <row r="321" spans="1:20" ht="19.5" customHeight="1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5"/>
    </row>
    <row r="322" spans="1:20" ht="19.5" customHeight="1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5"/>
    </row>
    <row r="323" spans="1:20" ht="19.5" customHeight="1" x14ac:dyDescent="0.3">
      <c r="A323"/>
      <c r="B323" s="16" t="s">
        <v>37</v>
      </c>
      <c r="C323" s="15" t="s">
        <v>1</v>
      </c>
      <c r="D323" s="20" t="s">
        <v>36</v>
      </c>
      <c r="E323" s="19"/>
      <c r="F323" s="19"/>
      <c r="G323" s="20" t="s">
        <v>35</v>
      </c>
      <c r="H323" s="19"/>
      <c r="I323" s="19"/>
      <c r="J323" s="20" t="s">
        <v>34</v>
      </c>
      <c r="K323" s="19"/>
      <c r="L323" s="19"/>
      <c r="M323" s="20" t="s">
        <v>33</v>
      </c>
      <c r="N323" s="19"/>
      <c r="O323" s="19" t="s">
        <v>32</v>
      </c>
      <c r="P323" s="20" t="s">
        <v>32</v>
      </c>
      <c r="Q323" s="19"/>
      <c r="R323" s="19"/>
      <c r="S323"/>
      <c r="T323" s="5"/>
    </row>
    <row r="324" spans="1:20" ht="19.5" customHeight="1" x14ac:dyDescent="0.3">
      <c r="A324"/>
      <c r="B324" s="16"/>
      <c r="C324" s="15"/>
      <c r="D324" s="14" t="s">
        <v>31</v>
      </c>
      <c r="E324" s="18" t="s">
        <v>30</v>
      </c>
      <c r="F324" s="17"/>
      <c r="G324" s="14" t="s">
        <v>31</v>
      </c>
      <c r="H324" s="18" t="s">
        <v>30</v>
      </c>
      <c r="I324" s="17"/>
      <c r="J324" s="14" t="s">
        <v>31</v>
      </c>
      <c r="K324" s="18" t="s">
        <v>30</v>
      </c>
      <c r="L324" s="17"/>
      <c r="M324" s="14" t="s">
        <v>31</v>
      </c>
      <c r="N324" s="18" t="s">
        <v>30</v>
      </c>
      <c r="O324" s="17"/>
      <c r="P324" s="14" t="s">
        <v>31</v>
      </c>
      <c r="Q324" s="18" t="s">
        <v>30</v>
      </c>
      <c r="R324" s="17"/>
      <c r="S324"/>
      <c r="T324" s="5"/>
    </row>
    <row r="325" spans="1:20" ht="19.5" customHeight="1" x14ac:dyDescent="0.3">
      <c r="A325"/>
      <c r="B325" s="16"/>
      <c r="C325" s="15"/>
      <c r="D325" s="14"/>
      <c r="E325" s="13" t="s">
        <v>29</v>
      </c>
      <c r="F325" s="13" t="s">
        <v>28</v>
      </c>
      <c r="G325" s="14"/>
      <c r="H325" s="13" t="s">
        <v>29</v>
      </c>
      <c r="I325" s="13" t="s">
        <v>28</v>
      </c>
      <c r="J325" s="14"/>
      <c r="K325" s="13" t="s">
        <v>29</v>
      </c>
      <c r="L325" s="13" t="s">
        <v>28</v>
      </c>
      <c r="M325" s="14"/>
      <c r="N325" s="13" t="s">
        <v>29</v>
      </c>
      <c r="O325" s="13" t="s">
        <v>28</v>
      </c>
      <c r="P325" s="14"/>
      <c r="Q325" s="13" t="s">
        <v>29</v>
      </c>
      <c r="R325" s="13" t="s">
        <v>28</v>
      </c>
      <c r="S325"/>
      <c r="T325" s="5"/>
    </row>
    <row r="326" spans="1:20" ht="28.7" customHeight="1" x14ac:dyDescent="0.3">
      <c r="A326"/>
      <c r="B326" s="12" t="s">
        <v>27</v>
      </c>
      <c r="C326" s="11">
        <f>+D326+G326+J326+M326+P326</f>
        <v>41820</v>
      </c>
      <c r="D326" s="11">
        <f>SUM(E326:F326)</f>
        <v>1677</v>
      </c>
      <c r="E326" s="10">
        <v>1319</v>
      </c>
      <c r="F326" s="10">
        <v>358</v>
      </c>
      <c r="G326" s="11">
        <f>SUM(H326:I326)</f>
        <v>989</v>
      </c>
      <c r="H326" s="10">
        <v>650</v>
      </c>
      <c r="I326" s="10">
        <v>339</v>
      </c>
      <c r="J326" s="11">
        <f>SUM(K326:L326)</f>
        <v>29269</v>
      </c>
      <c r="K326" s="10">
        <v>19041</v>
      </c>
      <c r="L326" s="10">
        <v>10228</v>
      </c>
      <c r="M326" s="11">
        <f>SUM(N326:O326)</f>
        <v>5750</v>
      </c>
      <c r="N326" s="10">
        <v>3214</v>
      </c>
      <c r="O326" s="10">
        <v>2536</v>
      </c>
      <c r="P326" s="11">
        <f>SUM(Q326:R326)</f>
        <v>4135</v>
      </c>
      <c r="Q326" s="10">
        <v>1209</v>
      </c>
      <c r="R326" s="10">
        <v>2926</v>
      </c>
      <c r="S326"/>
      <c r="T326" s="5"/>
    </row>
    <row r="327" spans="1:20" ht="28.7" customHeight="1" x14ac:dyDescent="0.3">
      <c r="A327"/>
      <c r="B327" s="12" t="s">
        <v>26</v>
      </c>
      <c r="C327" s="11">
        <f>+D327+G327+J327+M327+P327</f>
        <v>90581</v>
      </c>
      <c r="D327" s="11">
        <f>SUM(E327:F327)</f>
        <v>0</v>
      </c>
      <c r="E327" s="10">
        <v>0</v>
      </c>
      <c r="F327" s="10">
        <v>0</v>
      </c>
      <c r="G327" s="11">
        <f>SUM(H327:I327)</f>
        <v>4019</v>
      </c>
      <c r="H327" s="10">
        <v>2369</v>
      </c>
      <c r="I327" s="10">
        <v>1650</v>
      </c>
      <c r="J327" s="11">
        <f>SUM(K327:L327)</f>
        <v>67034</v>
      </c>
      <c r="K327" s="10">
        <v>45486</v>
      </c>
      <c r="L327" s="10">
        <v>21548</v>
      </c>
      <c r="M327" s="11">
        <f>SUM(N327:O327)</f>
        <v>6218</v>
      </c>
      <c r="N327" s="10">
        <v>3582</v>
      </c>
      <c r="O327" s="10">
        <v>2636</v>
      </c>
      <c r="P327" s="11">
        <f>SUM(Q327:R327)</f>
        <v>13310</v>
      </c>
      <c r="Q327" s="10">
        <v>3332</v>
      </c>
      <c r="R327" s="10">
        <v>9978</v>
      </c>
      <c r="S327"/>
      <c r="T327" s="5"/>
    </row>
    <row r="328" spans="1:20" ht="28.7" customHeight="1" x14ac:dyDescent="0.3">
      <c r="A328"/>
      <c r="B328" s="12" t="s">
        <v>25</v>
      </c>
      <c r="C328" s="11">
        <f>+D328+G328+J328+M328+P328</f>
        <v>49368</v>
      </c>
      <c r="D328" s="11">
        <f>SUM(E328:F328)</f>
        <v>361</v>
      </c>
      <c r="E328" s="10">
        <v>286</v>
      </c>
      <c r="F328" s="10">
        <v>75</v>
      </c>
      <c r="G328" s="11">
        <f>SUM(H328:I328)</f>
        <v>2692</v>
      </c>
      <c r="H328" s="10">
        <v>1608</v>
      </c>
      <c r="I328" s="10">
        <v>1084</v>
      </c>
      <c r="J328" s="11">
        <f>SUM(K328:L328)</f>
        <v>28209</v>
      </c>
      <c r="K328" s="10">
        <v>19181</v>
      </c>
      <c r="L328" s="10">
        <v>9028</v>
      </c>
      <c r="M328" s="11">
        <f>SUM(N328:O328)</f>
        <v>5926</v>
      </c>
      <c r="N328" s="10">
        <v>3427</v>
      </c>
      <c r="O328" s="10">
        <v>2499</v>
      </c>
      <c r="P328" s="11">
        <f>SUM(Q328:R328)</f>
        <v>12180</v>
      </c>
      <c r="Q328" s="10">
        <v>3762</v>
      </c>
      <c r="R328" s="10">
        <v>8418</v>
      </c>
      <c r="S328"/>
      <c r="T328" s="5"/>
    </row>
    <row r="329" spans="1:20" ht="28.7" customHeight="1" x14ac:dyDescent="0.3">
      <c r="A329"/>
      <c r="B329" s="12" t="s">
        <v>24</v>
      </c>
      <c r="C329" s="11">
        <f>+D329+G329+J329+M329+P329</f>
        <v>122096</v>
      </c>
      <c r="D329" s="11">
        <f>SUM(E329:F329)</f>
        <v>57</v>
      </c>
      <c r="E329" s="10">
        <v>57</v>
      </c>
      <c r="F329" s="10">
        <v>0</v>
      </c>
      <c r="G329" s="11">
        <f>SUM(H329:I329)</f>
        <v>1845</v>
      </c>
      <c r="H329" s="10">
        <v>1087</v>
      </c>
      <c r="I329" s="10">
        <v>758</v>
      </c>
      <c r="J329" s="11">
        <f>SUM(K329:L329)</f>
        <v>91458</v>
      </c>
      <c r="K329" s="10">
        <v>65230</v>
      </c>
      <c r="L329" s="10">
        <v>26228</v>
      </c>
      <c r="M329" s="11">
        <f>SUM(N329:O329)</f>
        <v>10682</v>
      </c>
      <c r="N329" s="10">
        <v>6070</v>
      </c>
      <c r="O329" s="10">
        <v>4612</v>
      </c>
      <c r="P329" s="11">
        <f>SUM(Q329:R329)</f>
        <v>18054</v>
      </c>
      <c r="Q329" s="10">
        <v>4590</v>
      </c>
      <c r="R329" s="10">
        <v>13464</v>
      </c>
      <c r="S329"/>
      <c r="T329" s="5"/>
    </row>
    <row r="330" spans="1:20" ht="28.7" customHeight="1" x14ac:dyDescent="0.3">
      <c r="A330"/>
      <c r="B330" s="12" t="s">
        <v>23</v>
      </c>
      <c r="C330" s="11">
        <f>+D330+G330+J330+M330+P330</f>
        <v>77892</v>
      </c>
      <c r="D330" s="11">
        <f>SUM(E330:F330)</f>
        <v>1806</v>
      </c>
      <c r="E330" s="10">
        <v>1327</v>
      </c>
      <c r="F330" s="10">
        <v>479</v>
      </c>
      <c r="G330" s="11">
        <f>SUM(H330:I330)</f>
        <v>1804</v>
      </c>
      <c r="H330" s="10">
        <v>1107</v>
      </c>
      <c r="I330" s="10">
        <v>697</v>
      </c>
      <c r="J330" s="11">
        <f>SUM(K330:L330)</f>
        <v>55703</v>
      </c>
      <c r="K330" s="10">
        <v>39797</v>
      </c>
      <c r="L330" s="10">
        <v>15906</v>
      </c>
      <c r="M330" s="11">
        <f>SUM(N330:O330)</f>
        <v>7339</v>
      </c>
      <c r="N330" s="10">
        <v>4254</v>
      </c>
      <c r="O330" s="10">
        <v>3085</v>
      </c>
      <c r="P330" s="11">
        <f>SUM(Q330:R330)</f>
        <v>11240</v>
      </c>
      <c r="Q330" s="10">
        <v>2814</v>
      </c>
      <c r="R330" s="10">
        <v>8426</v>
      </c>
      <c r="S330"/>
      <c r="T330" s="5"/>
    </row>
    <row r="331" spans="1:20" ht="28.7" customHeight="1" x14ac:dyDescent="0.3">
      <c r="A331"/>
      <c r="B331" s="12" t="s">
        <v>22</v>
      </c>
      <c r="C331" s="11">
        <f>+D331+G331+J331+M331+P331</f>
        <v>68572</v>
      </c>
      <c r="D331" s="11">
        <f>SUM(E331:F331)</f>
        <v>74</v>
      </c>
      <c r="E331" s="10">
        <v>74</v>
      </c>
      <c r="F331" s="10">
        <v>0</v>
      </c>
      <c r="G331" s="11">
        <f>SUM(H331:I331)</f>
        <v>1865</v>
      </c>
      <c r="H331" s="10">
        <v>1150</v>
      </c>
      <c r="I331" s="10">
        <v>715</v>
      </c>
      <c r="J331" s="11">
        <f>SUM(K331:L331)</f>
        <v>52591</v>
      </c>
      <c r="K331" s="10">
        <v>35251</v>
      </c>
      <c r="L331" s="10">
        <v>17340</v>
      </c>
      <c r="M331" s="11">
        <f>SUM(N331:O331)</f>
        <v>6209</v>
      </c>
      <c r="N331" s="10">
        <v>3178</v>
      </c>
      <c r="O331" s="10">
        <v>3031</v>
      </c>
      <c r="P331" s="11">
        <f>SUM(Q331:R331)</f>
        <v>7833</v>
      </c>
      <c r="Q331" s="10">
        <v>2967</v>
      </c>
      <c r="R331" s="10">
        <v>4866</v>
      </c>
      <c r="S331"/>
      <c r="T331" s="5"/>
    </row>
    <row r="332" spans="1:20" ht="28.7" customHeight="1" x14ac:dyDescent="0.3">
      <c r="A332"/>
      <c r="B332" s="12" t="s">
        <v>21</v>
      </c>
      <c r="C332" s="11">
        <f>+D332+G332+J332+M332+P332</f>
        <v>56215</v>
      </c>
      <c r="D332" s="11">
        <f>SUM(E332:F332)</f>
        <v>0</v>
      </c>
      <c r="E332" s="10">
        <v>0</v>
      </c>
      <c r="F332" s="10">
        <v>0</v>
      </c>
      <c r="G332" s="11">
        <f>SUM(H332:I332)</f>
        <v>1315</v>
      </c>
      <c r="H332" s="10">
        <v>656</v>
      </c>
      <c r="I332" s="10">
        <v>659</v>
      </c>
      <c r="J332" s="11">
        <f>SUM(K332:L332)</f>
        <v>35764</v>
      </c>
      <c r="K332" s="10">
        <v>26782</v>
      </c>
      <c r="L332" s="10">
        <v>8982</v>
      </c>
      <c r="M332" s="11">
        <f>SUM(N332:O332)</f>
        <v>6194</v>
      </c>
      <c r="N332" s="10">
        <v>3497</v>
      </c>
      <c r="O332" s="10">
        <v>2697</v>
      </c>
      <c r="P332" s="11">
        <f>SUM(Q332:R332)</f>
        <v>12942</v>
      </c>
      <c r="Q332" s="10">
        <v>3091</v>
      </c>
      <c r="R332" s="10">
        <v>9851</v>
      </c>
      <c r="S332"/>
      <c r="T332" s="5"/>
    </row>
    <row r="333" spans="1:20" ht="28.7" customHeight="1" x14ac:dyDescent="0.3">
      <c r="A333"/>
      <c r="B333" s="12" t="s">
        <v>20</v>
      </c>
      <c r="C333" s="11">
        <f>+D333+G333+J333+M333+P333</f>
        <v>154601</v>
      </c>
      <c r="D333" s="11">
        <f>SUM(E333:F333)</f>
        <v>1374</v>
      </c>
      <c r="E333" s="10">
        <v>1001</v>
      </c>
      <c r="F333" s="10">
        <v>373</v>
      </c>
      <c r="G333" s="11">
        <f>SUM(H333:I333)</f>
        <v>644</v>
      </c>
      <c r="H333" s="10">
        <v>378</v>
      </c>
      <c r="I333" s="10">
        <v>266</v>
      </c>
      <c r="J333" s="11">
        <f>SUM(K333:L333)</f>
        <v>105932</v>
      </c>
      <c r="K333" s="10">
        <v>71366</v>
      </c>
      <c r="L333" s="10">
        <v>34566</v>
      </c>
      <c r="M333" s="11">
        <f>SUM(N333:O333)</f>
        <v>25164</v>
      </c>
      <c r="N333" s="10">
        <v>15239</v>
      </c>
      <c r="O333" s="10">
        <v>9925</v>
      </c>
      <c r="P333" s="11">
        <f>SUM(Q333:R333)</f>
        <v>21487</v>
      </c>
      <c r="Q333" s="10">
        <v>6134</v>
      </c>
      <c r="R333" s="10">
        <v>15353</v>
      </c>
      <c r="S333"/>
      <c r="T333" s="5"/>
    </row>
    <row r="334" spans="1:20" ht="28.7" customHeight="1" x14ac:dyDescent="0.3">
      <c r="A334"/>
      <c r="B334" s="12" t="s">
        <v>19</v>
      </c>
      <c r="C334" s="11">
        <f>+D334+G334+J334+M334+P334</f>
        <v>44490</v>
      </c>
      <c r="D334" s="11">
        <f>SUM(E334:F334)</f>
        <v>971</v>
      </c>
      <c r="E334" s="10">
        <v>809</v>
      </c>
      <c r="F334" s="10">
        <v>162</v>
      </c>
      <c r="G334" s="11">
        <f>SUM(H334:I334)</f>
        <v>773</v>
      </c>
      <c r="H334" s="10">
        <v>553</v>
      </c>
      <c r="I334" s="10">
        <v>220</v>
      </c>
      <c r="J334" s="11">
        <f>SUM(K334:L334)</f>
        <v>32750</v>
      </c>
      <c r="K334" s="10">
        <v>21901</v>
      </c>
      <c r="L334" s="10">
        <v>10849</v>
      </c>
      <c r="M334" s="11">
        <f>SUM(N334:O334)</f>
        <v>5907</v>
      </c>
      <c r="N334" s="10">
        <v>3287</v>
      </c>
      <c r="O334" s="10">
        <v>2620</v>
      </c>
      <c r="P334" s="11">
        <f>SUM(Q334:R334)</f>
        <v>4089</v>
      </c>
      <c r="Q334" s="10">
        <v>567</v>
      </c>
      <c r="R334" s="10">
        <v>3522</v>
      </c>
      <c r="S334"/>
      <c r="T334" s="5"/>
    </row>
    <row r="335" spans="1:20" ht="28.7" customHeight="1" x14ac:dyDescent="0.3">
      <c r="A335"/>
      <c r="B335" s="12" t="s">
        <v>18</v>
      </c>
      <c r="C335" s="11">
        <f>+D335+G335+J335+M335+P335</f>
        <v>63341</v>
      </c>
      <c r="D335" s="11">
        <f>SUM(E335:F335)</f>
        <v>2880</v>
      </c>
      <c r="E335" s="10">
        <v>229</v>
      </c>
      <c r="F335" s="10">
        <v>2651</v>
      </c>
      <c r="G335" s="11">
        <f>SUM(H335:I335)</f>
        <v>5713</v>
      </c>
      <c r="H335" s="10">
        <v>3607</v>
      </c>
      <c r="I335" s="10">
        <v>2106</v>
      </c>
      <c r="J335" s="11">
        <f>SUM(K335:L335)</f>
        <v>41635</v>
      </c>
      <c r="K335" s="10">
        <v>28321</v>
      </c>
      <c r="L335" s="10">
        <v>13314</v>
      </c>
      <c r="M335" s="11">
        <f>SUM(N335:O335)</f>
        <v>8539</v>
      </c>
      <c r="N335" s="10">
        <v>4608</v>
      </c>
      <c r="O335" s="10">
        <v>3931</v>
      </c>
      <c r="P335" s="11">
        <f>SUM(Q335:R335)</f>
        <v>4574</v>
      </c>
      <c r="Q335" s="10">
        <v>1113</v>
      </c>
      <c r="R335" s="10">
        <v>3461</v>
      </c>
      <c r="S335"/>
      <c r="T335" s="5"/>
    </row>
    <row r="336" spans="1:20" ht="28.7" customHeight="1" x14ac:dyDescent="0.3">
      <c r="A336"/>
      <c r="B336" s="12" t="s">
        <v>17</v>
      </c>
      <c r="C336" s="11">
        <f>+D336+G336+J336+M336+P336</f>
        <v>71870</v>
      </c>
      <c r="D336" s="11">
        <f>SUM(E336:F336)</f>
        <v>124</v>
      </c>
      <c r="E336" s="10">
        <v>124</v>
      </c>
      <c r="F336" s="10">
        <v>0</v>
      </c>
      <c r="G336" s="11">
        <f>SUM(H336:I336)</f>
        <v>403</v>
      </c>
      <c r="H336" s="10">
        <v>237</v>
      </c>
      <c r="I336" s="10">
        <v>166</v>
      </c>
      <c r="J336" s="11">
        <f>SUM(K336:L336)</f>
        <v>55668</v>
      </c>
      <c r="K336" s="10">
        <v>37599</v>
      </c>
      <c r="L336" s="10">
        <v>18069</v>
      </c>
      <c r="M336" s="11">
        <f>SUM(N336:O336)</f>
        <v>5429</v>
      </c>
      <c r="N336" s="10">
        <v>2995</v>
      </c>
      <c r="O336" s="10">
        <v>2434</v>
      </c>
      <c r="P336" s="11">
        <f>SUM(Q336:R336)</f>
        <v>10246</v>
      </c>
      <c r="Q336" s="10">
        <v>2966</v>
      </c>
      <c r="R336" s="10">
        <v>7280</v>
      </c>
      <c r="S336"/>
      <c r="T336" s="5"/>
    </row>
    <row r="337" spans="1:20" ht="28.7" customHeight="1" x14ac:dyDescent="0.3">
      <c r="A337"/>
      <c r="B337" s="12" t="s">
        <v>16</v>
      </c>
      <c r="C337" s="11">
        <f>+D337+G337+J337+M337+P337</f>
        <v>144356</v>
      </c>
      <c r="D337" s="11">
        <f>SUM(E337:F337)</f>
        <v>843</v>
      </c>
      <c r="E337" s="10">
        <v>612</v>
      </c>
      <c r="F337" s="10">
        <v>231</v>
      </c>
      <c r="G337" s="11">
        <f>SUM(H337:I337)</f>
        <v>5904</v>
      </c>
      <c r="H337" s="10">
        <v>4087</v>
      </c>
      <c r="I337" s="10">
        <v>1817</v>
      </c>
      <c r="J337" s="11">
        <f>SUM(K337:L337)</f>
        <v>87499</v>
      </c>
      <c r="K337" s="10">
        <v>64011</v>
      </c>
      <c r="L337" s="10">
        <v>23488</v>
      </c>
      <c r="M337" s="11">
        <f>SUM(N337:O337)</f>
        <v>22878</v>
      </c>
      <c r="N337" s="10">
        <v>13164</v>
      </c>
      <c r="O337" s="10">
        <v>9714</v>
      </c>
      <c r="P337" s="11">
        <f>SUM(Q337:R337)</f>
        <v>27232</v>
      </c>
      <c r="Q337" s="10">
        <v>10247</v>
      </c>
      <c r="R337" s="10">
        <v>16985</v>
      </c>
      <c r="S337"/>
      <c r="T337" s="5"/>
    </row>
    <row r="338" spans="1:20" ht="28.7" customHeight="1" x14ac:dyDescent="0.3">
      <c r="A338"/>
      <c r="B338" s="12" t="s">
        <v>15</v>
      </c>
      <c r="C338" s="11">
        <f>+D338+G338+J338+M338+P338</f>
        <v>101377</v>
      </c>
      <c r="D338" s="11">
        <f>SUM(E338:F338)</f>
        <v>3808</v>
      </c>
      <c r="E338" s="10">
        <v>626</v>
      </c>
      <c r="F338" s="10">
        <v>3182</v>
      </c>
      <c r="G338" s="11">
        <f>SUM(H338:I338)</f>
        <v>1439</v>
      </c>
      <c r="H338" s="10">
        <v>814</v>
      </c>
      <c r="I338" s="10">
        <v>625</v>
      </c>
      <c r="J338" s="11">
        <f>SUM(K338:L338)</f>
        <v>66871</v>
      </c>
      <c r="K338" s="10">
        <v>50440</v>
      </c>
      <c r="L338" s="10">
        <v>16431</v>
      </c>
      <c r="M338" s="11">
        <f>SUM(N338:O338)</f>
        <v>7373</v>
      </c>
      <c r="N338" s="10">
        <v>4498</v>
      </c>
      <c r="O338" s="10">
        <v>2875</v>
      </c>
      <c r="P338" s="11">
        <f>SUM(Q338:R338)</f>
        <v>21886</v>
      </c>
      <c r="Q338" s="10">
        <v>7548</v>
      </c>
      <c r="R338" s="10">
        <v>14338</v>
      </c>
      <c r="S338"/>
      <c r="T338" s="5"/>
    </row>
    <row r="339" spans="1:20" ht="28.7" customHeight="1" x14ac:dyDescent="0.3">
      <c r="A339"/>
      <c r="B339" s="12" t="s">
        <v>14</v>
      </c>
      <c r="C339" s="11">
        <f>+D339+G339+J339+M339+P339</f>
        <v>54730</v>
      </c>
      <c r="D339" s="11">
        <f>SUM(E339:F339)</f>
        <v>1211</v>
      </c>
      <c r="E339" s="10">
        <v>47</v>
      </c>
      <c r="F339" s="10">
        <v>1164</v>
      </c>
      <c r="G339" s="11">
        <f>SUM(H339:I339)</f>
        <v>214</v>
      </c>
      <c r="H339" s="10">
        <v>129</v>
      </c>
      <c r="I339" s="10">
        <v>85</v>
      </c>
      <c r="J339" s="11">
        <f>SUM(K339:L339)</f>
        <v>44253</v>
      </c>
      <c r="K339" s="10">
        <v>31227</v>
      </c>
      <c r="L339" s="10">
        <v>13026</v>
      </c>
      <c r="M339" s="11">
        <f>SUM(N339:O339)</f>
        <v>4700</v>
      </c>
      <c r="N339" s="10">
        <v>2468</v>
      </c>
      <c r="O339" s="10">
        <v>2232</v>
      </c>
      <c r="P339" s="11">
        <f>SUM(Q339:R339)</f>
        <v>4352</v>
      </c>
      <c r="Q339" s="10">
        <v>1019</v>
      </c>
      <c r="R339" s="10">
        <v>3333</v>
      </c>
      <c r="S339"/>
      <c r="T339" s="5"/>
    </row>
    <row r="340" spans="1:20" ht="28.7" customHeight="1" x14ac:dyDescent="0.3">
      <c r="A340"/>
      <c r="B340" s="12" t="s">
        <v>13</v>
      </c>
      <c r="C340" s="11">
        <f>+D340+G340+J340+M340+P340</f>
        <v>297746</v>
      </c>
      <c r="D340" s="11">
        <f>SUM(E340:F340)</f>
        <v>13715</v>
      </c>
      <c r="E340" s="10">
        <v>332</v>
      </c>
      <c r="F340" s="10">
        <v>13383</v>
      </c>
      <c r="G340" s="11">
        <f>SUM(H340:I340)</f>
        <v>17685</v>
      </c>
      <c r="H340" s="10">
        <v>10491</v>
      </c>
      <c r="I340" s="10">
        <v>7194</v>
      </c>
      <c r="J340" s="11">
        <f>SUM(K340:L340)</f>
        <v>215204</v>
      </c>
      <c r="K340" s="10">
        <v>153404</v>
      </c>
      <c r="L340" s="10">
        <v>61800</v>
      </c>
      <c r="M340" s="11">
        <f>SUM(N340:O340)</f>
        <v>15456</v>
      </c>
      <c r="N340" s="10">
        <v>8472</v>
      </c>
      <c r="O340" s="10">
        <v>6984</v>
      </c>
      <c r="P340" s="11">
        <f>SUM(Q340:R340)</f>
        <v>35686</v>
      </c>
      <c r="Q340" s="10">
        <v>12509</v>
      </c>
      <c r="R340" s="10">
        <v>23177</v>
      </c>
      <c r="S340"/>
      <c r="T340" s="5"/>
    </row>
    <row r="341" spans="1:20" ht="28.7" customHeight="1" x14ac:dyDescent="0.3">
      <c r="A341"/>
      <c r="B341" s="12" t="s">
        <v>12</v>
      </c>
      <c r="C341" s="11">
        <f>+D341+G341+J341+M341+P341</f>
        <v>90463</v>
      </c>
      <c r="D341" s="11">
        <f>SUM(E341:F341)</f>
        <v>2544</v>
      </c>
      <c r="E341" s="10">
        <v>0</v>
      </c>
      <c r="F341" s="10">
        <v>2544</v>
      </c>
      <c r="G341" s="11">
        <f>SUM(H341:I341)</f>
        <v>941</v>
      </c>
      <c r="H341" s="10">
        <v>489</v>
      </c>
      <c r="I341" s="10">
        <v>452</v>
      </c>
      <c r="J341" s="11">
        <f>SUM(K341:L341)</f>
        <v>62864</v>
      </c>
      <c r="K341" s="10">
        <v>45162</v>
      </c>
      <c r="L341" s="10">
        <v>17702</v>
      </c>
      <c r="M341" s="11">
        <f>SUM(N341:O341)</f>
        <v>13435</v>
      </c>
      <c r="N341" s="10">
        <v>7419</v>
      </c>
      <c r="O341" s="10">
        <v>6016</v>
      </c>
      <c r="P341" s="11">
        <f>SUM(Q341:R341)</f>
        <v>10679</v>
      </c>
      <c r="Q341" s="10">
        <v>3344</v>
      </c>
      <c r="R341" s="10">
        <v>7335</v>
      </c>
      <c r="S341"/>
      <c r="T341" s="5"/>
    </row>
    <row r="342" spans="1:20" ht="28.7" customHeight="1" x14ac:dyDescent="0.3">
      <c r="A342"/>
      <c r="B342" s="12" t="s">
        <v>11</v>
      </c>
      <c r="C342" s="11">
        <f>+D342+G342+J342+M342+P342</f>
        <v>39567</v>
      </c>
      <c r="D342" s="11">
        <f>SUM(E342:F342)</f>
        <v>3725</v>
      </c>
      <c r="E342" s="10">
        <v>0</v>
      </c>
      <c r="F342" s="10">
        <v>3725</v>
      </c>
      <c r="G342" s="11">
        <f>SUM(H342:I342)</f>
        <v>66</v>
      </c>
      <c r="H342" s="10">
        <v>29</v>
      </c>
      <c r="I342" s="10">
        <v>37</v>
      </c>
      <c r="J342" s="11">
        <f>SUM(K342:L342)</f>
        <v>27323</v>
      </c>
      <c r="K342" s="10">
        <v>17009</v>
      </c>
      <c r="L342" s="10">
        <v>10314</v>
      </c>
      <c r="M342" s="11">
        <f>SUM(N342:O342)</f>
        <v>3505</v>
      </c>
      <c r="N342" s="10">
        <v>1689</v>
      </c>
      <c r="O342" s="10">
        <v>1816</v>
      </c>
      <c r="P342" s="11">
        <f>SUM(Q342:R342)</f>
        <v>4948</v>
      </c>
      <c r="Q342" s="10">
        <v>781</v>
      </c>
      <c r="R342" s="10">
        <v>4167</v>
      </c>
      <c r="S342"/>
      <c r="T342" s="5"/>
    </row>
    <row r="343" spans="1:20" ht="28.7" customHeight="1" x14ac:dyDescent="0.3">
      <c r="A343"/>
      <c r="B343" s="12" t="s">
        <v>10</v>
      </c>
      <c r="C343" s="11">
        <f>+D343+G343+J343+M343+P343</f>
        <v>18731</v>
      </c>
      <c r="D343" s="11">
        <f>SUM(E343:F343)</f>
        <v>0</v>
      </c>
      <c r="E343" s="10">
        <v>0</v>
      </c>
      <c r="F343" s="10">
        <v>0</v>
      </c>
      <c r="G343" s="11">
        <f>SUM(H343:I343)</f>
        <v>630</v>
      </c>
      <c r="H343" s="10">
        <v>309</v>
      </c>
      <c r="I343" s="10">
        <v>321</v>
      </c>
      <c r="J343" s="11">
        <f>SUM(K343:L343)</f>
        <v>10562</v>
      </c>
      <c r="K343" s="10">
        <v>6544</v>
      </c>
      <c r="L343" s="10">
        <v>4018</v>
      </c>
      <c r="M343" s="11">
        <f>SUM(N343:O343)</f>
        <v>769</v>
      </c>
      <c r="N343" s="10">
        <v>429</v>
      </c>
      <c r="O343" s="10">
        <v>340</v>
      </c>
      <c r="P343" s="11">
        <f>SUM(Q343:R343)</f>
        <v>6770</v>
      </c>
      <c r="Q343" s="10">
        <v>431</v>
      </c>
      <c r="R343" s="10">
        <v>6339</v>
      </c>
      <c r="S343"/>
      <c r="T343" s="5"/>
    </row>
    <row r="344" spans="1:20" ht="28.7" customHeight="1" x14ac:dyDescent="0.3">
      <c r="A344"/>
      <c r="B344" s="12" t="s">
        <v>9</v>
      </c>
      <c r="C344" s="11">
        <f>+D344+G344+J344+M344+P344</f>
        <v>14862</v>
      </c>
      <c r="D344" s="11">
        <f>SUM(E344:F344)</f>
        <v>0</v>
      </c>
      <c r="E344" s="10">
        <v>0</v>
      </c>
      <c r="F344" s="10">
        <v>0</v>
      </c>
      <c r="G344" s="11">
        <f>SUM(H344:I344)</f>
        <v>80</v>
      </c>
      <c r="H344" s="10">
        <v>40</v>
      </c>
      <c r="I344" s="10">
        <v>40</v>
      </c>
      <c r="J344" s="11">
        <f>SUM(K344:L344)</f>
        <v>9978</v>
      </c>
      <c r="K344" s="10">
        <v>5790</v>
      </c>
      <c r="L344" s="10">
        <v>4188</v>
      </c>
      <c r="M344" s="11">
        <f>SUM(N344:O344)</f>
        <v>2690</v>
      </c>
      <c r="N344" s="10">
        <v>1281</v>
      </c>
      <c r="O344" s="10">
        <v>1409</v>
      </c>
      <c r="P344" s="11">
        <f>SUM(Q344:R344)</f>
        <v>2114</v>
      </c>
      <c r="Q344" s="10">
        <v>794</v>
      </c>
      <c r="R344" s="10">
        <v>1320</v>
      </c>
      <c r="S344"/>
      <c r="T344" s="5"/>
    </row>
    <row r="345" spans="1:20" ht="28.7" customHeight="1" x14ac:dyDescent="0.3">
      <c r="A345"/>
      <c r="B345" s="12" t="s">
        <v>8</v>
      </c>
      <c r="C345" s="11">
        <f>+D345+G345+J345+M345+P345</f>
        <v>29277</v>
      </c>
      <c r="D345" s="11">
        <f>SUM(E345:F345)</f>
        <v>564</v>
      </c>
      <c r="E345" s="10">
        <v>0</v>
      </c>
      <c r="F345" s="10">
        <v>564</v>
      </c>
      <c r="G345" s="11">
        <f>SUM(H345:I345)</f>
        <v>305</v>
      </c>
      <c r="H345" s="10">
        <v>272</v>
      </c>
      <c r="I345" s="10">
        <v>33</v>
      </c>
      <c r="J345" s="11">
        <f>SUM(K345:L345)</f>
        <v>17478</v>
      </c>
      <c r="K345" s="10">
        <v>12985</v>
      </c>
      <c r="L345" s="10">
        <v>4493</v>
      </c>
      <c r="M345" s="11">
        <f>SUM(N345:O345)</f>
        <v>2726</v>
      </c>
      <c r="N345" s="10">
        <v>1701</v>
      </c>
      <c r="O345" s="10">
        <v>1025</v>
      </c>
      <c r="P345" s="11">
        <f>SUM(Q345:R345)</f>
        <v>8204</v>
      </c>
      <c r="Q345" s="10">
        <v>1979</v>
      </c>
      <c r="R345" s="10">
        <v>6225</v>
      </c>
      <c r="S345"/>
      <c r="T345" s="5"/>
    </row>
    <row r="346" spans="1:20" ht="28.7" customHeight="1" x14ac:dyDescent="0.3">
      <c r="A346"/>
      <c r="B346" s="12" t="s">
        <v>7</v>
      </c>
      <c r="C346" s="11">
        <f>+D346+G346+J346+M346+P346</f>
        <v>80070</v>
      </c>
      <c r="D346" s="11">
        <f>SUM(E346:F346)</f>
        <v>0</v>
      </c>
      <c r="E346" s="10">
        <v>0</v>
      </c>
      <c r="F346" s="10">
        <v>0</v>
      </c>
      <c r="G346" s="11">
        <f>SUM(H346:I346)</f>
        <v>2419</v>
      </c>
      <c r="H346" s="10">
        <v>1506</v>
      </c>
      <c r="I346" s="10">
        <v>913</v>
      </c>
      <c r="J346" s="11">
        <f>SUM(K346:L346)</f>
        <v>54532</v>
      </c>
      <c r="K346" s="10">
        <v>39084</v>
      </c>
      <c r="L346" s="10">
        <v>15448</v>
      </c>
      <c r="M346" s="11">
        <f>SUM(N346:O346)</f>
        <v>6916</v>
      </c>
      <c r="N346" s="10">
        <v>4081</v>
      </c>
      <c r="O346" s="10">
        <v>2835</v>
      </c>
      <c r="P346" s="11">
        <f>SUM(Q346:R346)</f>
        <v>16203</v>
      </c>
      <c r="Q346" s="10">
        <v>2234</v>
      </c>
      <c r="R346" s="10">
        <v>13969</v>
      </c>
      <c r="S346"/>
      <c r="T346" s="5"/>
    </row>
    <row r="347" spans="1:20" ht="28.7" customHeight="1" x14ac:dyDescent="0.3">
      <c r="A347"/>
      <c r="B347" s="12" t="s">
        <v>6</v>
      </c>
      <c r="C347" s="11">
        <f>+D347+G347+J347+M347+P347</f>
        <v>74965</v>
      </c>
      <c r="D347" s="11">
        <f>SUM(E347:F347)</f>
        <v>0</v>
      </c>
      <c r="E347" s="10">
        <v>0</v>
      </c>
      <c r="F347" s="10">
        <v>0</v>
      </c>
      <c r="G347" s="11">
        <f>SUM(H347:I347)</f>
        <v>1063</v>
      </c>
      <c r="H347" s="10">
        <v>611</v>
      </c>
      <c r="I347" s="10">
        <v>452</v>
      </c>
      <c r="J347" s="11">
        <f>SUM(K347:L347)</f>
        <v>51535</v>
      </c>
      <c r="K347" s="10">
        <v>32915</v>
      </c>
      <c r="L347" s="10">
        <v>18620</v>
      </c>
      <c r="M347" s="11">
        <f>SUM(N347:O347)</f>
        <v>10083</v>
      </c>
      <c r="N347" s="10">
        <v>5359</v>
      </c>
      <c r="O347" s="10">
        <v>4724</v>
      </c>
      <c r="P347" s="11">
        <f>SUM(Q347:R347)</f>
        <v>12284</v>
      </c>
      <c r="Q347" s="10">
        <v>2994</v>
      </c>
      <c r="R347" s="10">
        <v>9290</v>
      </c>
      <c r="S347"/>
      <c r="T347" s="5"/>
    </row>
    <row r="348" spans="1:20" ht="28.7" customHeight="1" x14ac:dyDescent="0.3">
      <c r="A348"/>
      <c r="B348" s="12" t="s">
        <v>5</v>
      </c>
      <c r="C348" s="11">
        <f>+D348+G348+J348+M348+P348</f>
        <v>75442</v>
      </c>
      <c r="D348" s="11">
        <f>SUM(E348:F348)</f>
        <v>3000</v>
      </c>
      <c r="E348" s="10">
        <v>402</v>
      </c>
      <c r="F348" s="10">
        <v>2598</v>
      </c>
      <c r="G348" s="11">
        <f>SUM(H348:I348)</f>
        <v>1235</v>
      </c>
      <c r="H348" s="10">
        <v>641</v>
      </c>
      <c r="I348" s="10">
        <v>594</v>
      </c>
      <c r="J348" s="11">
        <f>SUM(K348:L348)</f>
        <v>45260</v>
      </c>
      <c r="K348" s="10">
        <v>30230</v>
      </c>
      <c r="L348" s="10">
        <v>15030</v>
      </c>
      <c r="M348" s="11">
        <f>SUM(N348:O348)</f>
        <v>10230</v>
      </c>
      <c r="N348" s="10">
        <v>5324</v>
      </c>
      <c r="O348" s="10">
        <v>4906</v>
      </c>
      <c r="P348" s="11">
        <f>SUM(Q348:R348)</f>
        <v>15717</v>
      </c>
      <c r="Q348" s="10">
        <v>3487</v>
      </c>
      <c r="R348" s="10">
        <v>12230</v>
      </c>
      <c r="S348"/>
      <c r="T348" s="5"/>
    </row>
    <row r="349" spans="1:20" ht="28.7" customHeight="1" x14ac:dyDescent="0.3">
      <c r="A349"/>
      <c r="B349" s="12" t="s">
        <v>4</v>
      </c>
      <c r="C349" s="11">
        <f>+D349+G349+J349+M349+P349</f>
        <v>40807</v>
      </c>
      <c r="D349" s="11">
        <f>SUM(E349:F349)</f>
        <v>0</v>
      </c>
      <c r="E349" s="10">
        <v>0</v>
      </c>
      <c r="F349" s="10">
        <v>0</v>
      </c>
      <c r="G349" s="11">
        <f>SUM(H349:I349)</f>
        <v>0</v>
      </c>
      <c r="H349" s="10">
        <v>0</v>
      </c>
      <c r="I349" s="10">
        <v>0</v>
      </c>
      <c r="J349" s="11">
        <f>SUM(K349:L349)</f>
        <v>30151</v>
      </c>
      <c r="K349" s="10">
        <v>20114</v>
      </c>
      <c r="L349" s="10">
        <v>10037</v>
      </c>
      <c r="M349" s="11">
        <f>SUM(N349:O349)</f>
        <v>3467</v>
      </c>
      <c r="N349" s="10">
        <v>1803</v>
      </c>
      <c r="O349" s="10">
        <v>1664</v>
      </c>
      <c r="P349" s="11">
        <f>SUM(Q349:R349)</f>
        <v>7189</v>
      </c>
      <c r="Q349" s="10">
        <v>2337</v>
      </c>
      <c r="R349" s="10">
        <v>4852</v>
      </c>
      <c r="S349"/>
      <c r="T349" s="5"/>
    </row>
    <row r="350" spans="1:20" ht="28.7" customHeight="1" x14ac:dyDescent="0.3">
      <c r="A350"/>
      <c r="B350" s="12" t="s">
        <v>3</v>
      </c>
      <c r="C350" s="11">
        <f>+D350+G350+J350+M350+P350</f>
        <v>25494</v>
      </c>
      <c r="D350" s="11">
        <f>SUM(E350:F350)</f>
        <v>312</v>
      </c>
      <c r="E350" s="10">
        <v>0</v>
      </c>
      <c r="F350" s="10">
        <v>312</v>
      </c>
      <c r="G350" s="11">
        <f>SUM(H350:I350)</f>
        <v>617</v>
      </c>
      <c r="H350" s="10">
        <v>355</v>
      </c>
      <c r="I350" s="10">
        <v>262</v>
      </c>
      <c r="J350" s="11">
        <f>SUM(K350:L350)</f>
        <v>16809</v>
      </c>
      <c r="K350" s="10">
        <v>11949</v>
      </c>
      <c r="L350" s="10">
        <v>4860</v>
      </c>
      <c r="M350" s="11">
        <f>SUM(N350:O350)</f>
        <v>3265</v>
      </c>
      <c r="N350" s="10">
        <v>1649</v>
      </c>
      <c r="O350" s="10">
        <v>1616</v>
      </c>
      <c r="P350" s="11">
        <f>SUM(Q350:R350)</f>
        <v>4491</v>
      </c>
      <c r="Q350" s="10">
        <v>361</v>
      </c>
      <c r="R350" s="10">
        <v>4130</v>
      </c>
      <c r="S350"/>
      <c r="T350" s="5"/>
    </row>
    <row r="351" spans="1:20" ht="28.7" customHeight="1" thickBot="1" x14ac:dyDescent="0.35">
      <c r="A351"/>
      <c r="B351" s="12" t="s">
        <v>2</v>
      </c>
      <c r="C351" s="11">
        <f>+D351+G351+J351+M351+P351</f>
        <v>19498</v>
      </c>
      <c r="D351" s="11">
        <f>SUM(E351:F351)</f>
        <v>0</v>
      </c>
      <c r="E351" s="10">
        <v>0</v>
      </c>
      <c r="F351" s="10">
        <v>0</v>
      </c>
      <c r="G351" s="11">
        <f>SUM(H351:I351)</f>
        <v>0</v>
      </c>
      <c r="H351" s="10">
        <v>0</v>
      </c>
      <c r="I351" s="10">
        <v>0</v>
      </c>
      <c r="J351" s="11">
        <f>SUM(K351:L351)</f>
        <v>14313</v>
      </c>
      <c r="K351" s="10">
        <v>9562</v>
      </c>
      <c r="L351" s="10">
        <v>4751</v>
      </c>
      <c r="M351" s="11">
        <f>SUM(N351:O351)</f>
        <v>2256</v>
      </c>
      <c r="N351" s="10">
        <v>1223</v>
      </c>
      <c r="O351" s="10">
        <v>1033</v>
      </c>
      <c r="P351" s="11">
        <f>SUM(Q351:R351)</f>
        <v>2929</v>
      </c>
      <c r="Q351" s="10">
        <v>1188</v>
      </c>
      <c r="R351" s="10">
        <v>1741</v>
      </c>
      <c r="S351"/>
      <c r="T351" s="5"/>
    </row>
    <row r="352" spans="1:20" ht="19.5" customHeight="1" x14ac:dyDescent="0.3">
      <c r="A352"/>
      <c r="B352" s="9" t="s">
        <v>1</v>
      </c>
      <c r="C352" s="8">
        <f>SUM(C326:C351)</f>
        <v>1948231</v>
      </c>
      <c r="D352" s="8">
        <f>SUM(D326:D351)</f>
        <v>39046</v>
      </c>
      <c r="E352" s="8">
        <f>SUM(E326:E351)</f>
        <v>7245</v>
      </c>
      <c r="F352" s="8">
        <f>SUM(F326:F351)</f>
        <v>31801</v>
      </c>
      <c r="G352" s="8">
        <f>SUM(G326:G351)</f>
        <v>54660</v>
      </c>
      <c r="H352" s="8">
        <f>SUM(H326:H351)</f>
        <v>33175</v>
      </c>
      <c r="I352" s="8">
        <f>SUM(I326:I351)</f>
        <v>21485</v>
      </c>
      <c r="J352" s="8">
        <f>SUM(J326:J351)</f>
        <v>1350645</v>
      </c>
      <c r="K352" s="8">
        <f>SUM(K326:K351)</f>
        <v>940381</v>
      </c>
      <c r="L352" s="8">
        <f>SUM(L326:L351)</f>
        <v>410264</v>
      </c>
      <c r="M352" s="8">
        <f>SUM(M326:M351)</f>
        <v>203106</v>
      </c>
      <c r="N352" s="8">
        <f>SUM(N326:N351)</f>
        <v>113911</v>
      </c>
      <c r="O352" s="8">
        <f>SUM(O326:O351)</f>
        <v>89195</v>
      </c>
      <c r="P352" s="8">
        <f>SUM(P326:P351)</f>
        <v>300774</v>
      </c>
      <c r="Q352" s="8">
        <f>SUM(Q326:Q351)</f>
        <v>83798</v>
      </c>
      <c r="R352" s="8">
        <f>SUM(R326:R351)</f>
        <v>216976</v>
      </c>
      <c r="S352"/>
      <c r="T352" s="5"/>
    </row>
    <row r="353" spans="2:86" ht="18" x14ac:dyDescent="0.3">
      <c r="B353" s="7" t="s">
        <v>0</v>
      </c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5"/>
    </row>
    <row r="354" spans="2:86" x14ac:dyDescent="0.3">
      <c r="B354" s="6"/>
      <c r="C354" s="6"/>
      <c r="D354" s="6"/>
      <c r="E354" s="6"/>
      <c r="F354" s="6"/>
      <c r="G354" s="6"/>
    </row>
    <row r="355" spans="2:86" ht="8.25" customHeight="1" x14ac:dyDescent="0.3"/>
    <row r="356" spans="2:86" ht="18" x14ac:dyDescent="0.3">
      <c r="B356" s="5"/>
      <c r="C356" s="4"/>
      <c r="D356" s="4"/>
      <c r="E356" s="4"/>
      <c r="F356" s="4"/>
      <c r="G356" s="4"/>
      <c r="H356" s="4"/>
      <c r="I356" s="4"/>
    </row>
    <row r="357" spans="2:86" x14ac:dyDescent="0.3">
      <c r="B357" s="3"/>
    </row>
    <row r="359" spans="2:86" ht="38.25" customHeight="1" x14ac:dyDescent="0.3">
      <c r="V359" s="2"/>
      <c r="W359" s="2"/>
      <c r="BA359" s="1"/>
      <c r="BB359" s="1"/>
    </row>
    <row r="360" spans="2:86" ht="108" customHeight="1" x14ac:dyDescent="0.3">
      <c r="V360" s="2"/>
      <c r="W360" s="2"/>
      <c r="BA360" s="1"/>
      <c r="BB360" s="1"/>
    </row>
    <row r="361" spans="2:86" x14ac:dyDescent="0.3">
      <c r="V361" s="2"/>
      <c r="W361" s="2"/>
      <c r="BA361" s="1"/>
      <c r="BB361" s="1"/>
    </row>
    <row r="362" spans="2:86" s="2" customFormat="1" x14ac:dyDescent="0.3">
      <c r="T362" s="1"/>
      <c r="U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</row>
    <row r="363" spans="2:86" s="2" customFormat="1" x14ac:dyDescent="0.3">
      <c r="T363" s="1"/>
      <c r="U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</row>
    <row r="364" spans="2:86" s="2" customFormat="1" x14ac:dyDescent="0.3">
      <c r="T364" s="1"/>
      <c r="U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</row>
    <row r="365" spans="2:86" s="2" customFormat="1" x14ac:dyDescent="0.3">
      <c r="T365" s="1"/>
      <c r="U365" s="1"/>
    </row>
    <row r="366" spans="2:86" s="2" customFormat="1" x14ac:dyDescent="0.3">
      <c r="T366" s="1"/>
      <c r="U366" s="1"/>
    </row>
    <row r="367" spans="2:86" s="2" customFormat="1" x14ac:dyDescent="0.3">
      <c r="T367" s="1"/>
      <c r="U367" s="1"/>
    </row>
    <row r="368" spans="2:86" s="2" customFormat="1" x14ac:dyDescent="0.3">
      <c r="T368" s="1"/>
      <c r="U368" s="1"/>
    </row>
    <row r="369" spans="2:88" s="2" customFormat="1" x14ac:dyDescent="0.3">
      <c r="T369" s="1"/>
      <c r="U369" s="1"/>
    </row>
    <row r="370" spans="2:88" s="2" customFormat="1" x14ac:dyDescent="0.3">
      <c r="T370" s="1"/>
      <c r="U370" s="1"/>
    </row>
    <row r="371" spans="2:88" s="2" customFormat="1" x14ac:dyDescent="0.3">
      <c r="T371" s="1"/>
      <c r="U371" s="1"/>
    </row>
    <row r="372" spans="2:88" s="2" customFormat="1" x14ac:dyDescent="0.3">
      <c r="T372" s="1"/>
      <c r="U372" s="1"/>
    </row>
    <row r="373" spans="2:88" s="2" customFormat="1" ht="20.100000000000001" customHeight="1" x14ac:dyDescent="0.3">
      <c r="T373" s="1"/>
      <c r="U373" s="1"/>
    </row>
    <row r="374" spans="2:88" s="2" customFormat="1" x14ac:dyDescent="0.3">
      <c r="T374" s="1"/>
      <c r="U374" s="1"/>
    </row>
    <row r="376" spans="2:88" s="2" customForma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</row>
    <row r="377" spans="2:88" s="2" customForma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</row>
  </sheetData>
  <autoFilter ref="M113:N139" xr:uid="{00000000-0009-0000-0000-000000000000}">
    <sortState xmlns:xlrd2="http://schemas.microsoft.com/office/spreadsheetml/2017/richdata2" ref="M114:N139">
      <sortCondition ref="N113:N139"/>
    </sortState>
  </autoFilter>
  <mergeCells count="287">
    <mergeCell ref="M324:M325"/>
    <mergeCell ref="N324:O324"/>
    <mergeCell ref="B323:B325"/>
    <mergeCell ref="C323:C325"/>
    <mergeCell ref="D323:F323"/>
    <mergeCell ref="G323:I323"/>
    <mergeCell ref="J323:L323"/>
    <mergeCell ref="M323:O323"/>
    <mergeCell ref="K306:L306"/>
    <mergeCell ref="M306:M307"/>
    <mergeCell ref="N306:O306"/>
    <mergeCell ref="P306:P307"/>
    <mergeCell ref="Q306:R306"/>
    <mergeCell ref="B354:G354"/>
    <mergeCell ref="G324:G325"/>
    <mergeCell ref="H324:I324"/>
    <mergeCell ref="J324:J325"/>
    <mergeCell ref="K324:L324"/>
    <mergeCell ref="P323:R323"/>
    <mergeCell ref="D324:D325"/>
    <mergeCell ref="E324:F324"/>
    <mergeCell ref="P324:P325"/>
    <mergeCell ref="Q324:R324"/>
    <mergeCell ref="P305:R305"/>
    <mergeCell ref="D306:D307"/>
    <mergeCell ref="E306:F306"/>
    <mergeCell ref="G306:G307"/>
    <mergeCell ref="H306:I306"/>
    <mergeCell ref="L290:M290"/>
    <mergeCell ref="L291:M291"/>
    <mergeCell ref="L292:M292"/>
    <mergeCell ref="B305:B307"/>
    <mergeCell ref="C305:C307"/>
    <mergeCell ref="D305:F305"/>
    <mergeCell ref="G305:I305"/>
    <mergeCell ref="J305:L305"/>
    <mergeCell ref="M305:O305"/>
    <mergeCell ref="J306:J307"/>
    <mergeCell ref="L263:M263"/>
    <mergeCell ref="B270:E270"/>
    <mergeCell ref="B273:E273"/>
    <mergeCell ref="L281:M281"/>
    <mergeCell ref="L282:M282"/>
    <mergeCell ref="L283:M283"/>
    <mergeCell ref="L284:M284"/>
    <mergeCell ref="L285:M285"/>
    <mergeCell ref="L286:M286"/>
    <mergeCell ref="L287:M287"/>
    <mergeCell ref="L288:M288"/>
    <mergeCell ref="L289:M289"/>
    <mergeCell ref="Q244:R244"/>
    <mergeCell ref="L246:N246"/>
    <mergeCell ref="L247:N247"/>
    <mergeCell ref="L248:N248"/>
    <mergeCell ref="L249:N249"/>
    <mergeCell ref="L259:M260"/>
    <mergeCell ref="N259:N260"/>
    <mergeCell ref="O259:O260"/>
    <mergeCell ref="P259:Q259"/>
    <mergeCell ref="K210:R210"/>
    <mergeCell ref="B211:C211"/>
    <mergeCell ref="B244:E245"/>
    <mergeCell ref="F244:F245"/>
    <mergeCell ref="G244:G245"/>
    <mergeCell ref="H244:H245"/>
    <mergeCell ref="I244:I245"/>
    <mergeCell ref="L244:N245"/>
    <mergeCell ref="O244:O245"/>
    <mergeCell ref="P244:P245"/>
    <mergeCell ref="K196:N197"/>
    <mergeCell ref="O196:O197"/>
    <mergeCell ref="P196:P197"/>
    <mergeCell ref="Q196:Q197"/>
    <mergeCell ref="R196:R197"/>
    <mergeCell ref="K198:N199"/>
    <mergeCell ref="O198:O199"/>
    <mergeCell ref="P198:P199"/>
    <mergeCell ref="Q198:Q199"/>
    <mergeCell ref="R198:R199"/>
    <mergeCell ref="K200:N201"/>
    <mergeCell ref="O200:O201"/>
    <mergeCell ref="P200:P201"/>
    <mergeCell ref="Q200:Q201"/>
    <mergeCell ref="R200:R201"/>
    <mergeCell ref="B206:E206"/>
    <mergeCell ref="K192:N193"/>
    <mergeCell ref="O192:O193"/>
    <mergeCell ref="P192:P193"/>
    <mergeCell ref="Q192:Q193"/>
    <mergeCell ref="R192:R193"/>
    <mergeCell ref="K194:N195"/>
    <mergeCell ref="O194:O195"/>
    <mergeCell ref="P194:P195"/>
    <mergeCell ref="Q194:Q195"/>
    <mergeCell ref="R194:R195"/>
    <mergeCell ref="K188:N189"/>
    <mergeCell ref="O188:O189"/>
    <mergeCell ref="P188:P189"/>
    <mergeCell ref="Q188:Q189"/>
    <mergeCell ref="R188:R189"/>
    <mergeCell ref="K190:N191"/>
    <mergeCell ref="O190:O191"/>
    <mergeCell ref="P190:P191"/>
    <mergeCell ref="Q190:Q191"/>
    <mergeCell ref="R190:R191"/>
    <mergeCell ref="K184:N185"/>
    <mergeCell ref="O184:O185"/>
    <mergeCell ref="P184:P185"/>
    <mergeCell ref="Q184:Q185"/>
    <mergeCell ref="R184:R185"/>
    <mergeCell ref="K186:N187"/>
    <mergeCell ref="O186:O187"/>
    <mergeCell ref="P186:P187"/>
    <mergeCell ref="Q186:Q187"/>
    <mergeCell ref="R186:R187"/>
    <mergeCell ref="K180:N181"/>
    <mergeCell ref="O180:O181"/>
    <mergeCell ref="P180:P181"/>
    <mergeCell ref="Q180:Q181"/>
    <mergeCell ref="R180:R181"/>
    <mergeCell ref="K182:N183"/>
    <mergeCell ref="O182:O183"/>
    <mergeCell ref="P182:P183"/>
    <mergeCell ref="Q182:Q183"/>
    <mergeCell ref="R182:R183"/>
    <mergeCell ref="K176:N177"/>
    <mergeCell ref="O176:O177"/>
    <mergeCell ref="P176:P177"/>
    <mergeCell ref="Q176:Q177"/>
    <mergeCell ref="R176:R177"/>
    <mergeCell ref="K178:N179"/>
    <mergeCell ref="O178:O179"/>
    <mergeCell ref="P178:P179"/>
    <mergeCell ref="Q178:Q179"/>
    <mergeCell ref="R178:R179"/>
    <mergeCell ref="O172:O173"/>
    <mergeCell ref="P172:P173"/>
    <mergeCell ref="Q172:Q173"/>
    <mergeCell ref="R172:R173"/>
    <mergeCell ref="K174:N175"/>
    <mergeCell ref="O174:O175"/>
    <mergeCell ref="P174:P175"/>
    <mergeCell ref="Q174:Q175"/>
    <mergeCell ref="R174:R175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B114:C114"/>
    <mergeCell ref="B172:E172"/>
    <mergeCell ref="K172:N173"/>
    <mergeCell ref="C94:D94"/>
    <mergeCell ref="K94:L94"/>
    <mergeCell ref="C95:D95"/>
    <mergeCell ref="K95:L95"/>
    <mergeCell ref="C96:D96"/>
    <mergeCell ref="K96:L96"/>
    <mergeCell ref="C97:D97"/>
    <mergeCell ref="K97:L97"/>
    <mergeCell ref="C98:D98"/>
    <mergeCell ref="C99:D99"/>
    <mergeCell ref="C100:D100"/>
    <mergeCell ref="C101:D101"/>
    <mergeCell ref="C88:D88"/>
    <mergeCell ref="K88:L88"/>
    <mergeCell ref="C89:D89"/>
    <mergeCell ref="K89:L89"/>
    <mergeCell ref="C90:D90"/>
    <mergeCell ref="K90:L90"/>
    <mergeCell ref="C91:D91"/>
    <mergeCell ref="K91:L91"/>
    <mergeCell ref="C92:D92"/>
    <mergeCell ref="K92:L92"/>
    <mergeCell ref="C93:D93"/>
    <mergeCell ref="K93:L93"/>
    <mergeCell ref="J78:K78"/>
    <mergeCell ref="O78:P78"/>
    <mergeCell ref="B82:B83"/>
    <mergeCell ref="C82:D83"/>
    <mergeCell ref="E82:E83"/>
    <mergeCell ref="F82:F83"/>
    <mergeCell ref="G82:G83"/>
    <mergeCell ref="H82:H83"/>
    <mergeCell ref="I82:I83"/>
    <mergeCell ref="C84:D84"/>
    <mergeCell ref="C85:D85"/>
    <mergeCell ref="C86:D86"/>
    <mergeCell ref="K86:L86"/>
    <mergeCell ref="C87:D87"/>
    <mergeCell ref="K87:L87"/>
    <mergeCell ref="B72:F72"/>
    <mergeCell ref="J72:K72"/>
    <mergeCell ref="O72:P72"/>
    <mergeCell ref="J73:K73"/>
    <mergeCell ref="O73:P73"/>
    <mergeCell ref="J74:K74"/>
    <mergeCell ref="O74:P74"/>
    <mergeCell ref="J75:K75"/>
    <mergeCell ref="O75:P75"/>
    <mergeCell ref="J76:K76"/>
    <mergeCell ref="O76:P76"/>
    <mergeCell ref="J77:K77"/>
    <mergeCell ref="O77:P77"/>
    <mergeCell ref="B68:F68"/>
    <mergeCell ref="J68:K68"/>
    <mergeCell ref="O68:P68"/>
    <mergeCell ref="B69:F69"/>
    <mergeCell ref="J69:K69"/>
    <mergeCell ref="O69:P69"/>
    <mergeCell ref="B70:F70"/>
    <mergeCell ref="J70:K70"/>
    <mergeCell ref="O70:P70"/>
    <mergeCell ref="B71:F71"/>
    <mergeCell ref="J71:K71"/>
    <mergeCell ref="O71:P71"/>
    <mergeCell ref="B64:F64"/>
    <mergeCell ref="J64:K64"/>
    <mergeCell ref="O64:P64"/>
    <mergeCell ref="B65:F65"/>
    <mergeCell ref="J65:K65"/>
    <mergeCell ref="O65:P65"/>
    <mergeCell ref="B66:F66"/>
    <mergeCell ref="J66:K66"/>
    <mergeCell ref="O66:P66"/>
    <mergeCell ref="B67:F67"/>
    <mergeCell ref="J67:K67"/>
    <mergeCell ref="O67:P67"/>
    <mergeCell ref="B60:F60"/>
    <mergeCell ref="B61:F61"/>
    <mergeCell ref="J61:K62"/>
    <mergeCell ref="L61:L62"/>
    <mergeCell ref="M61:M62"/>
    <mergeCell ref="O61:P62"/>
    <mergeCell ref="Q61:Q62"/>
    <mergeCell ref="R61:R62"/>
    <mergeCell ref="B62:F62"/>
    <mergeCell ref="B63:F63"/>
    <mergeCell ref="J63:K63"/>
    <mergeCell ref="O63:P63"/>
    <mergeCell ref="L55:M55"/>
    <mergeCell ref="L56:M56"/>
    <mergeCell ref="B57:F57"/>
    <mergeCell ref="B58:F58"/>
    <mergeCell ref="B59:F59"/>
    <mergeCell ref="K44:L44"/>
    <mergeCell ref="K45:L45"/>
    <mergeCell ref="K46:L46"/>
    <mergeCell ref="K47:L47"/>
    <mergeCell ref="K48:L48"/>
    <mergeCell ref="K42:L42"/>
    <mergeCell ref="K43:L43"/>
    <mergeCell ref="M35:M36"/>
    <mergeCell ref="N35:N36"/>
    <mergeCell ref="O35:O36"/>
    <mergeCell ref="L54:M54"/>
    <mergeCell ref="L53:M53"/>
    <mergeCell ref="J35:J36"/>
    <mergeCell ref="K35:L36"/>
    <mergeCell ref="K38:L38"/>
    <mergeCell ref="K39:L39"/>
    <mergeCell ref="K40:L40"/>
    <mergeCell ref="K41:L41"/>
    <mergeCell ref="P35:P36"/>
    <mergeCell ref="Q35:Q36"/>
    <mergeCell ref="K37:L37"/>
    <mergeCell ref="K27:L27"/>
    <mergeCell ref="K28:L28"/>
    <mergeCell ref="K29:L29"/>
    <mergeCell ref="K30:L30"/>
    <mergeCell ref="K31:L31"/>
    <mergeCell ref="B6:R6"/>
    <mergeCell ref="B7:R7"/>
    <mergeCell ref="C16:H16"/>
    <mergeCell ref="J18:J19"/>
    <mergeCell ref="K18:L19"/>
    <mergeCell ref="K20:L20"/>
    <mergeCell ref="K21:L21"/>
    <mergeCell ref="K22:L22"/>
    <mergeCell ref="K23:L23"/>
    <mergeCell ref="K24:L24"/>
    <mergeCell ref="K25:L25"/>
    <mergeCell ref="K26:L2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0" fitToHeight="5" orientation="portrait" r:id="rId1"/>
  <headerFooter alignWithMargins="0"/>
  <rowBreaks count="4" manualBreakCount="4">
    <brk id="79" max="18" man="1"/>
    <brk id="144" max="18" man="1"/>
    <brk id="239" max="18" man="1"/>
    <brk id="30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2024-12-19T15:55:37Z</dcterms:created>
  <dcterms:modified xsi:type="dcterms:W3CDTF">2024-12-19T15:55:55Z</dcterms:modified>
</cp:coreProperties>
</file>