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cierre de bases noviembre\"/>
    </mc:Choice>
  </mc:AlternateContent>
  <xr:revisionPtr revIDLastSave="0" documentId="8_{27E3C8BC-EE8F-463A-9807-FD3324C5214C}" xr6:coauthVersionLast="47" xr6:coauthVersionMax="47" xr10:uidLastSave="{00000000-0000-0000-0000-000000000000}"/>
  <bookViews>
    <workbookView xWindow="3840" yWindow="2190" windowWidth="19245" windowHeight="12990" xr2:uid="{1BE9B911-B994-43F3-AE40-C0013577FB42}"/>
  </bookViews>
  <sheets>
    <sheet name="Linea 1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2" i="1" l="1"/>
  <c r="E291" i="1"/>
  <c r="F291" i="1" s="1"/>
  <c r="E287" i="1"/>
  <c r="F287" i="1" s="1"/>
  <c r="E283" i="1"/>
  <c r="F283" i="1" s="1"/>
  <c r="G239" i="1"/>
  <c r="F239" i="1"/>
  <c r="E239" i="1"/>
  <c r="D239" i="1"/>
  <c r="C239" i="1"/>
  <c r="K204" i="1"/>
  <c r="J204" i="1"/>
  <c r="I204" i="1"/>
  <c r="I205" i="1" s="1"/>
  <c r="H204" i="1"/>
  <c r="N193" i="1" s="1"/>
  <c r="G204" i="1"/>
  <c r="F204" i="1"/>
  <c r="E204" i="1"/>
  <c r="E205" i="1" s="1"/>
  <c r="D204" i="1"/>
  <c r="D205" i="1" s="1"/>
  <c r="C203" i="1"/>
  <c r="C202" i="1"/>
  <c r="C201" i="1"/>
  <c r="C200" i="1"/>
  <c r="C199" i="1"/>
  <c r="C198" i="1"/>
  <c r="C197" i="1"/>
  <c r="C196" i="1"/>
  <c r="C195" i="1"/>
  <c r="C194" i="1"/>
  <c r="P193" i="1"/>
  <c r="O193" i="1"/>
  <c r="C193" i="1"/>
  <c r="C192" i="1"/>
  <c r="C204" i="1" s="1"/>
  <c r="F185" i="1"/>
  <c r="F186" i="1" s="1"/>
  <c r="E185" i="1"/>
  <c r="E186" i="1" s="1"/>
  <c r="P186" i="1" s="1"/>
  <c r="D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85" i="1" s="1"/>
  <c r="C186" i="1" s="1"/>
  <c r="L164" i="1"/>
  <c r="K164" i="1"/>
  <c r="J164" i="1"/>
  <c r="I164" i="1"/>
  <c r="H164" i="1"/>
  <c r="G164" i="1"/>
  <c r="F164" i="1"/>
  <c r="E164" i="1"/>
  <c r="D164" i="1"/>
  <c r="C164" i="1"/>
  <c r="H145" i="1"/>
  <c r="G145" i="1"/>
  <c r="F145" i="1"/>
  <c r="E145" i="1"/>
  <c r="D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45" i="1" s="1"/>
  <c r="K127" i="1"/>
  <c r="J127" i="1"/>
  <c r="J128" i="1" s="1"/>
  <c r="I127" i="1"/>
  <c r="H127" i="1"/>
  <c r="G127" i="1"/>
  <c r="F127" i="1"/>
  <c r="M116" i="1" s="1"/>
  <c r="E127" i="1"/>
  <c r="D127" i="1"/>
  <c r="C126" i="1"/>
  <c r="C125" i="1"/>
  <c r="C124" i="1"/>
  <c r="C123" i="1"/>
  <c r="C122" i="1"/>
  <c r="C121" i="1"/>
  <c r="C120" i="1"/>
  <c r="C119" i="1"/>
  <c r="C118" i="1"/>
  <c r="C117" i="1"/>
  <c r="N116" i="1"/>
  <c r="C116" i="1"/>
  <c r="C115" i="1"/>
  <c r="C127" i="1" s="1"/>
  <c r="E106" i="1"/>
  <c r="D106" i="1"/>
  <c r="C105" i="1"/>
  <c r="C104" i="1"/>
  <c r="E290" i="1" s="1"/>
  <c r="F290" i="1" s="1"/>
  <c r="C103" i="1"/>
  <c r="E289" i="1" s="1"/>
  <c r="F289" i="1" s="1"/>
  <c r="C102" i="1"/>
  <c r="E288" i="1" s="1"/>
  <c r="F288" i="1" s="1"/>
  <c r="C101" i="1"/>
  <c r="C100" i="1"/>
  <c r="E286" i="1" s="1"/>
  <c r="F286" i="1" s="1"/>
  <c r="C99" i="1"/>
  <c r="E285" i="1" s="1"/>
  <c r="F285" i="1" s="1"/>
  <c r="C98" i="1"/>
  <c r="E284" i="1" s="1"/>
  <c r="F284" i="1" s="1"/>
  <c r="C97" i="1"/>
  <c r="C96" i="1"/>
  <c r="E282" i="1" s="1"/>
  <c r="F282" i="1" s="1"/>
  <c r="C95" i="1"/>
  <c r="E281" i="1" s="1"/>
  <c r="F281" i="1" s="1"/>
  <c r="C94" i="1"/>
  <c r="E280" i="1" s="1"/>
  <c r="D86" i="1"/>
  <c r="E83" i="1" s="1"/>
  <c r="E85" i="1"/>
  <c r="E84" i="1"/>
  <c r="E82" i="1"/>
  <c r="E81" i="1"/>
  <c r="E80" i="1"/>
  <c r="K71" i="1"/>
  <c r="J71" i="1"/>
  <c r="J72" i="1" s="1"/>
  <c r="I71" i="1"/>
  <c r="H71" i="1"/>
  <c r="G71" i="1"/>
  <c r="F71" i="1"/>
  <c r="M60" i="1" s="1"/>
  <c r="E71" i="1"/>
  <c r="D71" i="1"/>
  <c r="C70" i="1"/>
  <c r="C69" i="1"/>
  <c r="C68" i="1"/>
  <c r="C67" i="1"/>
  <c r="C66" i="1"/>
  <c r="C65" i="1"/>
  <c r="C64" i="1"/>
  <c r="C63" i="1"/>
  <c r="C62" i="1"/>
  <c r="C61" i="1"/>
  <c r="N60" i="1"/>
  <c r="C60" i="1"/>
  <c r="C59" i="1"/>
  <c r="C71" i="1" s="1"/>
  <c r="E49" i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49" i="1" s="1"/>
  <c r="G22" i="1"/>
  <c r="E22" i="1"/>
  <c r="D22" i="1"/>
  <c r="F21" i="1"/>
  <c r="C21" i="1" s="1"/>
  <c r="F20" i="1"/>
  <c r="C20" i="1"/>
  <c r="F19" i="1"/>
  <c r="C19" i="1" s="1"/>
  <c r="F18" i="1"/>
  <c r="C18" i="1"/>
  <c r="F17" i="1"/>
  <c r="C17" i="1" s="1"/>
  <c r="F16" i="1"/>
  <c r="C16" i="1"/>
  <c r="F15" i="1"/>
  <c r="C15" i="1" s="1"/>
  <c r="F14" i="1"/>
  <c r="C14" i="1"/>
  <c r="F13" i="1"/>
  <c r="C13" i="1" s="1"/>
  <c r="F12" i="1"/>
  <c r="C12" i="1"/>
  <c r="F11" i="1"/>
  <c r="F22" i="1" s="1"/>
  <c r="F10" i="1"/>
  <c r="C10" i="1"/>
  <c r="D50" i="1" l="1"/>
  <c r="O50" i="1" s="1"/>
  <c r="E23" i="1"/>
  <c r="D23" i="1"/>
  <c r="E292" i="1"/>
  <c r="F292" i="1" s="1"/>
  <c r="F280" i="1"/>
  <c r="H72" i="1"/>
  <c r="D72" i="1"/>
  <c r="I72" i="1"/>
  <c r="C72" i="1"/>
  <c r="E72" i="1"/>
  <c r="G72" i="1"/>
  <c r="K72" i="1"/>
  <c r="K205" i="1"/>
  <c r="G205" i="1"/>
  <c r="C205" i="1"/>
  <c r="F205" i="1"/>
  <c r="J205" i="1"/>
  <c r="E50" i="1"/>
  <c r="P50" i="1" s="1"/>
  <c r="C22" i="1"/>
  <c r="F23" i="1" s="1"/>
  <c r="H128" i="1"/>
  <c r="D128" i="1"/>
  <c r="C128" i="1"/>
  <c r="I128" i="1"/>
  <c r="E128" i="1"/>
  <c r="G128" i="1"/>
  <c r="K128" i="1"/>
  <c r="G146" i="1"/>
  <c r="D186" i="1"/>
  <c r="O186" i="1" s="1"/>
  <c r="E146" i="1"/>
  <c r="C146" i="1"/>
  <c r="F146" i="1"/>
  <c r="D146" i="1"/>
  <c r="H146" i="1"/>
  <c r="O60" i="1"/>
  <c r="F72" i="1"/>
  <c r="O116" i="1"/>
  <c r="F128" i="1"/>
  <c r="M193" i="1"/>
  <c r="H205" i="1"/>
  <c r="C11" i="1"/>
  <c r="P60" i="1"/>
  <c r="C106" i="1"/>
  <c r="E107" i="1" s="1"/>
  <c r="P108" i="1" s="1"/>
  <c r="P116" i="1"/>
  <c r="C23" i="1" l="1"/>
  <c r="D107" i="1"/>
  <c r="O108" i="1" s="1"/>
  <c r="G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<sst xmlns="http://schemas.openxmlformats.org/spreadsheetml/2006/main" count="347" uniqueCount="127">
  <si>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</si>
  <si>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</si>
  <si>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</si>
  <si>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</si>
  <si>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</si>
  <si>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</si>
  <si>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</si>
  <si>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</si>
  <si>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</si>
  <si>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</si>
  <si>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</si>
  <si>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</si>
  <si>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</si>
  <si>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</si>
  <si>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</si>
  <si>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</si>
  <si>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</si>
  <si>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</si>
  <si>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</si>
  <si>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</si>
  <si>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</si>
  <si>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</si>
  <si>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</si>
  <si>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</si>
  <si>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</si>
  <si>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</si>
  <si>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</si>
  <si>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</si>
  <si>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</si>
  <si>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</si>
  <si>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</si>
  <si>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</si>
  <si>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</si>
  <si>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</si>
  <si>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</si>
  <si>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</si>
  <si>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</si>
  <si>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</si>
  <si>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</si>
  <si>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</si>
  <si>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</si>
  <si>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</si>
  <si>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</si>
  <si>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</si>
  <si>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</si>
  <si>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</si>
  <si>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</si>
  <si>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</si>
  <si>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</si>
  <si>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</si>
  <si>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</si>
  <si>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</si>
  <si>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</si>
  <si>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</si>
  <si>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</si>
  <si>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</si>
  <si>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</si>
  <si>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</si>
  <si>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</si>
  <si>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</si>
  <si>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</si>
  <si>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</si>
  <si>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</si>
  <si>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</si>
  <si>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</si>
  <si>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</si>
  <si>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</si>
  <si>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</si>
  <si>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</si>
  <si>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</si>
  <si>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</si>
  <si>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</si>
  <si>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</si>
  <si>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</si>
  <si>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</si>
  <si>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</si>
  <si>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</si>
  <si>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</si>
  <si>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</si>
  <si>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</si>
  <si>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</si>
  <si>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</si>
  <si>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</si>
  <si>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</si>
  <si>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</si>
  <si>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</si>
  <si>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</si>
  <si>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</si>
  <si>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</si>
  <si>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</si>
  <si>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</si>
  <si>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</si>
  <si>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</si>
  <si>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2 000 consultas</t>
  </si>
  <si>
    <t>San Martin</t>
  </si>
  <si>
    <t>2 001 a 3 000 consultas</t>
  </si>
  <si>
    <t>Tacna</t>
  </si>
  <si>
    <t>3 001 a 4 000 consultas</t>
  </si>
  <si>
    <t>Tumbes</t>
  </si>
  <si>
    <t>4 001 a 5 000 consultas</t>
  </si>
  <si>
    <t>Ucayali</t>
  </si>
  <si>
    <t>5 001 a 6 000 consultas</t>
  </si>
  <si>
    <t>6 001 a más consultas</t>
  </si>
  <si>
    <t>* Información preliminar enero - noviembre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</si>
  <si>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</si>
  <si>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</si>
  <si>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</si>
  <si>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</si>
  <si>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</si>
  <si>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</si>
  <si>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</si>
  <si>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</si>
  <si>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</si>
  <si>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</si>
  <si>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Intervención en crisis</t>
  </si>
  <si>
    <t>Elaboración del plan de seguridad</t>
  </si>
  <si>
    <t>Seguimiento del plan de seguridad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</si>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</sst>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3" fillId="0" borderId="0" applyBorder="0"/>
    <xf numFmtId="0" fontId="17" fillId="0" borderId="0"/>
    <xf numFmtId="0" fontId="17" fillId="0" borderId="0"/>
  </cellStyleXfs>
  <cellXfs count="2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7" fillId="0" borderId="3" xfId="2" applyFont="1" applyBorder="1" applyAlignment="1" applyProtection="1">
      <alignment horizontal="left" vertical="center"/>
      <protection hidden="1"/>
    </xf>
    <xf numFmtId="0" fontId="27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vertical="center" wrapText="1"/>
      <protection hidden="1"/>
    </xf>
    <xf numFmtId="164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3" fontId="3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4" fillId="9" borderId="0" xfId="4" applyFont="1" applyFill="1"/>
    <xf numFmtId="0" fontId="34" fillId="9" borderId="0" xfId="4" applyFont="1" applyFill="1" applyAlignment="1">
      <alignment horizontal="center"/>
    </xf>
    <xf numFmtId="0" fontId="35" fillId="10" borderId="0" xfId="4" applyFont="1" applyFill="1"/>
    <xf numFmtId="0" fontId="34" fillId="2" borderId="0" xfId="4" applyFont="1" applyFill="1" applyAlignment="1">
      <alignment horizontal="center"/>
    </xf>
    <xf numFmtId="0" fontId="35" fillId="11" borderId="0" xfId="4" applyFont="1" applyFill="1"/>
    <xf numFmtId="0" fontId="35" fillId="12" borderId="0" xfId="4" applyFont="1" applyFill="1"/>
    <xf numFmtId="0" fontId="35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5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5" fillId="15" borderId="0" xfId="4" applyFont="1" applyFill="1"/>
    <xf numFmtId="0" fontId="36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5" fillId="2" borderId="0" xfId="0" applyFont="1" applyFill="1"/>
    <xf numFmtId="0" fontId="27" fillId="0" borderId="2" xfId="2" applyFont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0" xfId="2" applyFont="1" applyAlignment="1">
      <alignment vertical="center" wrapText="1"/>
    </xf>
    <xf numFmtId="3" fontId="24" fillId="0" borderId="0" xfId="2" applyNumberFormat="1" applyFont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3" fontId="27" fillId="0" borderId="19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0" fillId="7" borderId="0" xfId="5" applyFont="1" applyFill="1" applyAlignment="1">
      <alignment vertical="center"/>
    </xf>
    <xf numFmtId="0" fontId="41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2" fillId="0" borderId="23" xfId="5" applyNumberFormat="1" applyFont="1" applyBorder="1" applyAlignment="1">
      <alignment horizontal="center" vertical="center"/>
    </xf>
    <xf numFmtId="3" fontId="42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42" fillId="0" borderId="27" xfId="5" applyNumberFormat="1" applyFont="1" applyBorder="1" applyAlignment="1">
      <alignment horizontal="center" vertical="center"/>
    </xf>
    <xf numFmtId="3" fontId="42" fillId="0" borderId="28" xfId="5" applyNumberFormat="1" applyFont="1" applyBorder="1" applyAlignment="1">
      <alignment horizontal="center" vertical="center"/>
    </xf>
    <xf numFmtId="0" fontId="38" fillId="5" borderId="12" xfId="2" applyFont="1" applyFill="1" applyBorder="1" applyAlignment="1">
      <alignment horizontal="center" vertical="center"/>
    </xf>
    <xf numFmtId="3" fontId="38" fillId="5" borderId="12" xfId="2" applyNumberFormat="1" applyFont="1" applyFill="1" applyBorder="1" applyAlignment="1">
      <alignment horizontal="center" vertical="center"/>
    </xf>
    <xf numFmtId="10" fontId="38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 2" xfId="4" xr:uid="{E616EF51-7D93-441A-9046-A83F95C12363}"/>
    <cellStyle name="Normal 2 2 2" xfId="2" xr:uid="{3556A9E7-C4A6-45E5-BB36-8D2AD6BCFF42}"/>
    <cellStyle name="Normal 2 2 3" xfId="3" xr:uid="{EE98E9E7-18E5-4317-867B-C55FBBEF7CAB}"/>
    <cellStyle name="Normal 2 3" xfId="5" xr:uid="{0370A417-D421-4B69-B4E0-00DA83369195}"/>
    <cellStyle name="Normal 3 2" xfId="6" xr:uid="{531792D5-A580-4F10-A5B6-AC75A003B6B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100'!$D$37:$D$48</c:f>
              <c:numCache>
                <c:formatCode>#,##0</c:formatCode>
                <c:ptCount val="11"/>
                <c:pt idx="0">
                  <c:v>9371</c:v>
                </c:pt>
                <c:pt idx="1">
                  <c:v>9454</c:v>
                </c:pt>
                <c:pt idx="2">
                  <c:v>10206</c:v>
                </c:pt>
                <c:pt idx="3">
                  <c:v>10712</c:v>
                </c:pt>
                <c:pt idx="4">
                  <c:v>9907</c:v>
                </c:pt>
                <c:pt idx="5">
                  <c:v>9860</c:v>
                </c:pt>
                <c:pt idx="6">
                  <c:v>9463</c:v>
                </c:pt>
                <c:pt idx="7">
                  <c:v>9907</c:v>
                </c:pt>
                <c:pt idx="8">
                  <c:v>11125</c:v>
                </c:pt>
                <c:pt idx="9">
                  <c:v>11810</c:v>
                </c:pt>
                <c:pt idx="10">
                  <c:v>11090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8-4060-9C95-2051E8407BC5}"/>
            </c:ext>
          </c:extLst>
        </c:ser>
        <c:ser>
          <c:idx val="1"/>
          <c:order val="1"/>
          <c:tx>
            <c:strRef>
              <c:f>'Linea 100'!$E$36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100'!$E$37:$E$48</c:f>
              <c:numCache>
                <c:formatCode>#,##0</c:formatCode>
                <c:ptCount val="11"/>
                <c:pt idx="0">
                  <c:v>2153</c:v>
                </c:pt>
                <c:pt idx="1">
                  <c:v>1883</c:v>
                </c:pt>
                <c:pt idx="2">
                  <c:v>2307</c:v>
                </c:pt>
                <c:pt idx="3">
                  <c:v>2346</c:v>
                </c:pt>
                <c:pt idx="4">
                  <c:v>2118</c:v>
                </c:pt>
                <c:pt idx="5">
                  <c:v>2033</c:v>
                </c:pt>
                <c:pt idx="6">
                  <c:v>2363</c:v>
                </c:pt>
                <c:pt idx="7">
                  <c:v>2216</c:v>
                </c:pt>
                <c:pt idx="8">
                  <c:v>2544</c:v>
                </c:pt>
                <c:pt idx="9">
                  <c:v>2491</c:v>
                </c:pt>
                <c:pt idx="10">
                  <c:v>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8-4060-9C95-2051E840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100'!$B$37:$B$48</c15:sqref>
                        </c15:formulaRef>
                      </c:ext>
                    </c:extLst>
                    <c:strCache>
                      <c:ptCount val="11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4A8-4060-9C95-2051E8407BC5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55AE-49F1-BD28-F1AADDC01E7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55AE-49F1-BD28-F1AADDC01E7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55AE-49F1-BD28-F1AADDC01E7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55AE-49F1-BD28-F1AADDC01E77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E-49F1-BD28-F1AADDC01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100'!$M$59:$P$59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100'!$M$60:$P$60</c:f>
              <c:numCache>
                <c:formatCode>#,##0</c:formatCode>
                <c:ptCount val="4"/>
                <c:pt idx="0">
                  <c:v>2333</c:v>
                </c:pt>
                <c:pt idx="1">
                  <c:v>82515</c:v>
                </c:pt>
                <c:pt idx="2">
                  <c:v>7288</c:v>
                </c:pt>
                <c:pt idx="3">
                  <c:v>45605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AE-49F1-BD28-F1AADDC01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100'!$D$94:$D$105</c:f>
              <c:numCache>
                <c:formatCode>#,##0</c:formatCode>
                <c:ptCount val="11"/>
                <c:pt idx="0">
                  <c:v>8567</c:v>
                </c:pt>
                <c:pt idx="1">
                  <c:v>8415</c:v>
                </c:pt>
                <c:pt idx="2">
                  <c:v>9116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  <c:pt idx="6">
                  <c:v>8508</c:v>
                </c:pt>
                <c:pt idx="7">
                  <c:v>8768</c:v>
                </c:pt>
                <c:pt idx="8">
                  <c:v>9740</c:v>
                </c:pt>
                <c:pt idx="9">
                  <c:v>10251</c:v>
                </c:pt>
                <c:pt idx="10">
                  <c:v>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2-4332-8393-DB4B2796B81A}"/>
            </c:ext>
          </c:extLst>
        </c:ser>
        <c:ser>
          <c:idx val="1"/>
          <c:order val="1"/>
          <c:tx>
            <c:strRef>
              <c:f>'Linea 100'!$E$93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100'!$E$94:$E$105</c:f>
              <c:numCache>
                <c:formatCode>#,##0</c:formatCode>
                <c:ptCount val="11"/>
                <c:pt idx="0">
                  <c:v>2957</c:v>
                </c:pt>
                <c:pt idx="1">
                  <c:v>2922</c:v>
                </c:pt>
                <c:pt idx="2">
                  <c:v>3397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  <c:pt idx="6">
                  <c:v>3318</c:v>
                </c:pt>
                <c:pt idx="7">
                  <c:v>3355</c:v>
                </c:pt>
                <c:pt idx="8">
                  <c:v>3929</c:v>
                </c:pt>
                <c:pt idx="9">
                  <c:v>4050</c:v>
                </c:pt>
                <c:pt idx="10">
                  <c:v>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2-4332-8393-DB4B2796B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260-4DE1-88F8-7CB4C283491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260-4DE1-88F8-7CB4C283491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260-4DE1-88F8-7CB4C283491D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260-4DE1-88F8-7CB4C2834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100'!$M$115:$P$115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100'!$M$116:$P$116</c:f>
              <c:numCache>
                <c:formatCode>#,##0</c:formatCode>
                <c:ptCount val="4"/>
                <c:pt idx="0">
                  <c:v>53847</c:v>
                </c:pt>
                <c:pt idx="1">
                  <c:v>58622</c:v>
                </c:pt>
                <c:pt idx="2">
                  <c:v>11425</c:v>
                </c:pt>
                <c:pt idx="3">
                  <c:v>13847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0-4DE1-88F8-7CB4C283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34100866873712"/>
          <c:y val="4.1743695950145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130930478280467E-3"/>
          <c:y val="4.8274552069873593E-5"/>
          <c:w val="0.95892819367728288"/>
          <c:h val="0.8260818309628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B-4E5B-A187-FA5F12A40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100'!$B$173:$B$184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100'!$D$173:$D$184</c:f>
              <c:numCache>
                <c:formatCode>#,##0</c:formatCode>
                <c:ptCount val="11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1942</c:v>
                </c:pt>
                <c:pt idx="4">
                  <c:v>1718</c:v>
                </c:pt>
                <c:pt idx="5">
                  <c:v>1201</c:v>
                </c:pt>
                <c:pt idx="6">
                  <c:v>1775</c:v>
                </c:pt>
                <c:pt idx="7">
                  <c:v>1724</c:v>
                </c:pt>
                <c:pt idx="8">
                  <c:v>1995</c:v>
                </c:pt>
                <c:pt idx="9">
                  <c:v>2030</c:v>
                </c:pt>
                <c:pt idx="10" formatCode="###0">
                  <c:v>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B-4E5B-A187-FA5F12A40953}"/>
            </c:ext>
          </c:extLst>
        </c:ser>
        <c:ser>
          <c:idx val="1"/>
          <c:order val="1"/>
          <c:tx>
            <c:strRef>
              <c:f>'Linea 100'!$E$172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100'!$B$173:$B$184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'Linea 100'!$E$173:$E$184</c:f>
              <c:numCache>
                <c:formatCode>#,##0</c:formatCode>
                <c:ptCount val="11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4909</c:v>
                </c:pt>
                <c:pt idx="4">
                  <c:v>4410</c:v>
                </c:pt>
                <c:pt idx="5">
                  <c:v>6577</c:v>
                </c:pt>
                <c:pt idx="6">
                  <c:v>4468</c:v>
                </c:pt>
                <c:pt idx="7">
                  <c:v>4758</c:v>
                </c:pt>
                <c:pt idx="8">
                  <c:v>5319</c:v>
                </c:pt>
                <c:pt idx="9">
                  <c:v>5825</c:v>
                </c:pt>
                <c:pt idx="10" formatCode="###0">
                  <c:v>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B-4E5B-A187-FA5F12A40953}"/>
            </c:ext>
          </c:extLst>
        </c:ser>
        <c:ser>
          <c:idx val="2"/>
          <c:order val="2"/>
          <c:tx>
            <c:strRef>
              <c:f>'Linea 100'!$F$172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100'!$F$173:$F$184</c:f>
              <c:numCache>
                <c:formatCode>#,##0</c:formatCode>
                <c:ptCount val="11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  <c:pt idx="6">
                  <c:v>2147</c:v>
                </c:pt>
                <c:pt idx="7">
                  <c:v>2332</c:v>
                </c:pt>
                <c:pt idx="8">
                  <c:v>2603</c:v>
                </c:pt>
                <c:pt idx="9">
                  <c:v>2569</c:v>
                </c:pt>
                <c:pt idx="10" formatCode="###0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B-4E5B-A187-FA5F12A4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058-49A9-B9F4-73D16EDD520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058-49A9-B9F4-73D16EDD5200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8-49A9-B9F4-73D16EDD5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100'!$M$192:$P$192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100'!$M$193:$P$193</c:f>
              <c:numCache>
                <c:formatCode>#,##0</c:formatCode>
                <c:ptCount val="4"/>
                <c:pt idx="0">
                  <c:v>1056</c:v>
                </c:pt>
                <c:pt idx="1">
                  <c:v>56994</c:v>
                </c:pt>
                <c:pt idx="2">
                  <c:v>3879</c:v>
                </c:pt>
                <c:pt idx="3">
                  <c:v>35980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8-49A9-B9F4-73D16EDD5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5FF-4289-AFA0-80947AFF9A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5FF-4289-AFA0-80947AFF9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363771</c:v>
                </c:pt>
                <c:pt idx="1">
                  <c:v>267897</c:v>
                </c:pt>
                <c:pt idx="2">
                  <c:v>95874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F-4289-AFA0-80947AFF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3C1-40FF-85BB-EB35E9A54E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3C1-40FF-85BB-EB35E9A54E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F3C1-40FF-85BB-EB35E9A54E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F3C1-40FF-85BB-EB35E9A54E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F3C1-40FF-85BB-EB35E9A54E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F3C1-40FF-85BB-EB35E9A54E54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1-40FF-85BB-EB35E9A54E54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1-40FF-85BB-EB35E9A54E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100'!$B$80:$B$85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100'!$D$80:$D$85</c:f>
              <c:numCache>
                <c:formatCode>#,##0</c:formatCode>
                <c:ptCount val="6"/>
                <c:pt idx="0">
                  <c:v>57234</c:v>
                </c:pt>
                <c:pt idx="1">
                  <c:v>27653</c:v>
                </c:pt>
                <c:pt idx="2">
                  <c:v>22660</c:v>
                </c:pt>
                <c:pt idx="3">
                  <c:v>18299</c:v>
                </c:pt>
                <c:pt idx="4">
                  <c:v>11650</c:v>
                </c:pt>
                <c:pt idx="5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C1-40FF-85BB-EB35E9A5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EE-474D-B373-7197586DEAD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EE-474D-B373-7197586DEAD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100'!$H$245:$H$263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Intervención en crisis</c:v>
                </c:pt>
                <c:pt idx="5">
                  <c:v>Seguimiento del plan de seguridad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100'!$J$245:$J$263</c:f>
              <c:numCache>
                <c:formatCode>#,##0</c:formatCode>
                <c:ptCount val="19"/>
                <c:pt idx="0">
                  <c:v>26</c:v>
                </c:pt>
                <c:pt idx="1">
                  <c:v>103</c:v>
                </c:pt>
                <c:pt idx="2">
                  <c:v>240</c:v>
                </c:pt>
                <c:pt idx="3">
                  <c:v>1444</c:v>
                </c:pt>
                <c:pt idx="4">
                  <c:v>1802</c:v>
                </c:pt>
                <c:pt idx="5">
                  <c:v>1826</c:v>
                </c:pt>
                <c:pt idx="6">
                  <c:v>2821</c:v>
                </c:pt>
                <c:pt idx="7">
                  <c:v>3688</c:v>
                </c:pt>
                <c:pt idx="8">
                  <c:v>6015</c:v>
                </c:pt>
                <c:pt idx="9">
                  <c:v>17242</c:v>
                </c:pt>
                <c:pt idx="10">
                  <c:v>17287</c:v>
                </c:pt>
                <c:pt idx="11">
                  <c:v>24292</c:v>
                </c:pt>
                <c:pt idx="12">
                  <c:v>28697</c:v>
                </c:pt>
                <c:pt idx="13">
                  <c:v>38420</c:v>
                </c:pt>
                <c:pt idx="14">
                  <c:v>40912</c:v>
                </c:pt>
                <c:pt idx="15">
                  <c:v>65259</c:v>
                </c:pt>
                <c:pt idx="16">
                  <c:v>65981</c:v>
                </c:pt>
                <c:pt idx="17">
                  <c:v>71977</c:v>
                </c:pt>
                <c:pt idx="18">
                  <c:v>134290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EE-474D-B373-7197586D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148</xdr:row>
      <xdr:rowOff>12888</xdr:rowOff>
    </xdr:from>
    <xdr:to>
      <xdr:col>12</xdr:col>
      <xdr:colOff>19050</xdr:colOff>
      <xdr:row>149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E866AA-508A-4546-99B8-E22B5E814F85}"/>
            </a:ext>
          </a:extLst>
        </xdr:cNvPr>
        <xdr:cNvSpPr/>
      </xdr:nvSpPr>
      <xdr:spPr>
        <a:xfrm>
          <a:off x="1057275" y="318549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32</xdr:row>
      <xdr:rowOff>9740</xdr:rowOff>
    </xdr:from>
    <xdr:to>
      <xdr:col>13</xdr:col>
      <xdr:colOff>647699</xdr:colOff>
      <xdr:row>53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9150BC-18C3-4372-B017-15E9C65E0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43</xdr:row>
      <xdr:rowOff>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89095F70-9CA2-482B-8AAC-C43FABCA457F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232" y="98488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43</xdr:row>
      <xdr:rowOff>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54B4FB69-F8EF-4190-B04A-DD632806E677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108" y="98488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53</xdr:row>
      <xdr:rowOff>53010</xdr:rowOff>
    </xdr:from>
    <xdr:to>
      <xdr:col>16</xdr:col>
      <xdr:colOff>57150</xdr:colOff>
      <xdr:row>75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4F8F9C-F804-447B-B69E-ECD29E7D0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90</xdr:row>
      <xdr:rowOff>8685</xdr:rowOff>
    </xdr:from>
    <xdr:to>
      <xdr:col>13</xdr:col>
      <xdr:colOff>609600</xdr:colOff>
      <xdr:row>110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616574-1BB6-4BFF-B713-B86E398E3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100</xdr:row>
      <xdr:rowOff>200025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0A669E8C-5105-476E-9C7E-D87F9AC9D5EF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215" y="2198370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100</xdr:row>
      <xdr:rowOff>200025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7CD79EC8-4492-4F89-8EFD-859982DF397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797" y="2198370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75786</xdr:colOff>
      <xdr:row>110</xdr:row>
      <xdr:rowOff>165031</xdr:rowOff>
    </xdr:from>
    <xdr:to>
      <xdr:col>16</xdr:col>
      <xdr:colOff>19050</xdr:colOff>
      <xdr:row>128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003B44D-6E48-4E92-AF1E-1A76E540E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115362</xdr:colOff>
      <xdr:row>168</xdr:row>
      <xdr:rowOff>161584</xdr:rowOff>
    </xdr:from>
    <xdr:to>
      <xdr:col>13</xdr:col>
      <xdr:colOff>366373</xdr:colOff>
      <xdr:row>185</xdr:row>
      <xdr:rowOff>125867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D43AB6B-5029-4F1B-B7F9-32D8C986B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178</xdr:row>
      <xdr:rowOff>180975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98B819E2-2FA7-416F-B2E6-78FC57FBE1C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97" y="388048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178</xdr:row>
      <xdr:rowOff>180975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D45C8E23-3D00-4914-BF59-026357BAC27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34" y="3880485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188</xdr:row>
      <xdr:rowOff>30647</xdr:rowOff>
    </xdr:from>
    <xdr:to>
      <xdr:col>16</xdr:col>
      <xdr:colOff>19050</xdr:colOff>
      <xdr:row>207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8F2830C-ACC0-4A73-BFF5-C2A134DEB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4E4A25F-1A6D-4C53-8733-3A9AEBC73637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F3771FB-4A32-4D17-B779-3681D54D21A1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Noviembre,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FB0DEED-121F-4474-B6AC-A4458F67463B}"/>
            </a:ext>
          </a:extLst>
        </xdr:cNvPr>
        <xdr:cNvSpPr/>
      </xdr:nvSpPr>
      <xdr:spPr>
        <a:xfrm>
          <a:off x="1857375" y="20214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788CCA8-58EE-4A62-A797-F141E4C8DBF6}"/>
            </a:ext>
          </a:extLst>
        </xdr:cNvPr>
        <xdr:cNvSpPr/>
      </xdr:nvSpPr>
      <xdr:spPr>
        <a:xfrm>
          <a:off x="28575" y="20214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31</xdr:row>
      <xdr:rowOff>104776</xdr:rowOff>
    </xdr:from>
    <xdr:to>
      <xdr:col>15</xdr:col>
      <xdr:colOff>657225</xdr:colOff>
      <xdr:row>32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CDDB574E-836C-4854-A579-C49F0DF035F8}"/>
            </a:ext>
          </a:extLst>
        </xdr:cNvPr>
        <xdr:cNvSpPr/>
      </xdr:nvSpPr>
      <xdr:spPr>
        <a:xfrm>
          <a:off x="1885950" y="71818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104776</xdr:rowOff>
    </xdr:from>
    <xdr:to>
      <xdr:col>2</xdr:col>
      <xdr:colOff>323850</xdr:colOff>
      <xdr:row>31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24D3076-F553-4EB1-8AC1-E6D4A1D02FCA}"/>
            </a:ext>
          </a:extLst>
        </xdr:cNvPr>
        <xdr:cNvSpPr/>
      </xdr:nvSpPr>
      <xdr:spPr>
        <a:xfrm>
          <a:off x="0" y="71818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88</xdr:row>
      <xdr:rowOff>1119</xdr:rowOff>
    </xdr:from>
    <xdr:to>
      <xdr:col>16</xdr:col>
      <xdr:colOff>0</xdr:colOff>
      <xdr:row>89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F9E86132-14F6-4E53-8FFA-70E2ABBB37CE}"/>
            </a:ext>
          </a:extLst>
        </xdr:cNvPr>
        <xdr:cNvSpPr/>
      </xdr:nvSpPr>
      <xdr:spPr>
        <a:xfrm>
          <a:off x="2113989" y="19098744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1120</xdr:rowOff>
    </xdr:from>
    <xdr:to>
      <xdr:col>2</xdr:col>
      <xdr:colOff>447675</xdr:colOff>
      <xdr:row>89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30CBD6C-D7CD-4352-92EB-0C5CC368B655}"/>
            </a:ext>
          </a:extLst>
        </xdr:cNvPr>
        <xdr:cNvSpPr/>
      </xdr:nvSpPr>
      <xdr:spPr>
        <a:xfrm>
          <a:off x="9525" y="19098745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167</xdr:row>
      <xdr:rowOff>30255</xdr:rowOff>
    </xdr:from>
    <xdr:to>
      <xdr:col>16</xdr:col>
      <xdr:colOff>0</xdr:colOff>
      <xdr:row>168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1E51C1B2-50BE-4FA2-B40A-4BD2A625A1A7}"/>
            </a:ext>
          </a:extLst>
        </xdr:cNvPr>
        <xdr:cNvSpPr/>
      </xdr:nvSpPr>
      <xdr:spPr>
        <a:xfrm>
          <a:off x="2113989" y="361300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167</xdr:row>
      <xdr:rowOff>30255</xdr:rowOff>
    </xdr:from>
    <xdr:to>
      <xdr:col>2</xdr:col>
      <xdr:colOff>447675</xdr:colOff>
      <xdr:row>168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A1F7A6B-122B-4020-A5BD-F6695B361FAE}"/>
            </a:ext>
          </a:extLst>
        </xdr:cNvPr>
        <xdr:cNvSpPr/>
      </xdr:nvSpPr>
      <xdr:spPr>
        <a:xfrm>
          <a:off x="9525" y="361300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240</xdr:row>
      <xdr:rowOff>38102</xdr:rowOff>
    </xdr:from>
    <xdr:to>
      <xdr:col>16</xdr:col>
      <xdr:colOff>0</xdr:colOff>
      <xdr:row>240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BF6FA657-B4E4-431F-AD8C-363AB79ACCA5}"/>
            </a:ext>
          </a:extLst>
        </xdr:cNvPr>
        <xdr:cNvSpPr/>
      </xdr:nvSpPr>
      <xdr:spPr>
        <a:xfrm>
          <a:off x="2113989" y="50549177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240</xdr:row>
      <xdr:rowOff>36421</xdr:rowOff>
    </xdr:from>
    <xdr:to>
      <xdr:col>2</xdr:col>
      <xdr:colOff>457200</xdr:colOff>
      <xdr:row>240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86884C08-2691-427B-B224-D76B9B066371}"/>
            </a:ext>
          </a:extLst>
        </xdr:cNvPr>
        <xdr:cNvSpPr/>
      </xdr:nvSpPr>
      <xdr:spPr>
        <a:xfrm>
          <a:off x="9525" y="50547496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273</xdr:row>
      <xdr:rowOff>19050</xdr:rowOff>
    </xdr:from>
    <xdr:to>
      <xdr:col>16</xdr:col>
      <xdr:colOff>9525</xdr:colOff>
      <xdr:row>274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896E82A8-4A70-4F47-9BD8-6E36897CB4A7}"/>
            </a:ext>
          </a:extLst>
        </xdr:cNvPr>
        <xdr:cNvSpPr/>
      </xdr:nvSpPr>
      <xdr:spPr>
        <a:xfrm>
          <a:off x="2123514" y="60664725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273</xdr:row>
      <xdr:rowOff>19050</xdr:rowOff>
    </xdr:from>
    <xdr:to>
      <xdr:col>2</xdr:col>
      <xdr:colOff>447675</xdr:colOff>
      <xdr:row>274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21B84C5-EA3F-4E00-BA94-4D18DB70B915}"/>
            </a:ext>
          </a:extLst>
        </xdr:cNvPr>
        <xdr:cNvSpPr/>
      </xdr:nvSpPr>
      <xdr:spPr>
        <a:xfrm>
          <a:off x="9525" y="60664725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839E5D1B-D8E8-4DC3-ADA8-3B6FC4E79B3C}"/>
            </a:ext>
          </a:extLst>
        </xdr:cNvPr>
        <xdr:cNvSpPr/>
      </xdr:nvSpPr>
      <xdr:spPr>
        <a:xfrm>
          <a:off x="1038225" y="23565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EBEFDE39-69DC-4BF9-B307-0E1D2B02AB0A}"/>
            </a:ext>
          </a:extLst>
        </xdr:cNvPr>
        <xdr:cNvSpPr/>
      </xdr:nvSpPr>
      <xdr:spPr>
        <a:xfrm>
          <a:off x="9525" y="23565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32</xdr:row>
      <xdr:rowOff>24342</xdr:rowOff>
    </xdr:from>
    <xdr:to>
      <xdr:col>5</xdr:col>
      <xdr:colOff>9526</xdr:colOff>
      <xdr:row>34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B2E3A5A2-5A7F-45E7-808C-7B3920E35A59}"/>
            </a:ext>
          </a:extLst>
        </xdr:cNvPr>
        <xdr:cNvSpPr/>
      </xdr:nvSpPr>
      <xdr:spPr>
        <a:xfrm>
          <a:off x="1000125" y="75109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53</xdr:row>
      <xdr:rowOff>112058</xdr:rowOff>
    </xdr:from>
    <xdr:to>
      <xdr:col>11</xdr:col>
      <xdr:colOff>19051</xdr:colOff>
      <xdr:row>55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1DEA2DB-341D-48E4-93B9-DC0C6166CF53}"/>
            </a:ext>
          </a:extLst>
        </xdr:cNvPr>
        <xdr:cNvSpPr/>
      </xdr:nvSpPr>
      <xdr:spPr>
        <a:xfrm>
          <a:off x="1228725" y="11789708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74</xdr:row>
      <xdr:rowOff>186774</xdr:rowOff>
    </xdr:from>
    <xdr:to>
      <xdr:col>5</xdr:col>
      <xdr:colOff>9526</xdr:colOff>
      <xdr:row>77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DAE612D1-EC1D-4AE5-A570-89B58583C7F9}"/>
            </a:ext>
          </a:extLst>
        </xdr:cNvPr>
        <xdr:cNvSpPr/>
      </xdr:nvSpPr>
      <xdr:spPr>
        <a:xfrm>
          <a:off x="1200150" y="16484049"/>
          <a:ext cx="2838451" cy="61663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90</xdr:row>
      <xdr:rowOff>149596</xdr:rowOff>
    </xdr:from>
    <xdr:to>
      <xdr:col>5</xdr:col>
      <xdr:colOff>9525</xdr:colOff>
      <xdr:row>91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AB876A26-2A0D-42AD-B21C-D04DD45DAE98}"/>
            </a:ext>
          </a:extLst>
        </xdr:cNvPr>
        <xdr:cNvSpPr/>
      </xdr:nvSpPr>
      <xdr:spPr>
        <a:xfrm>
          <a:off x="1047750" y="19580596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110</xdr:row>
      <xdr:rowOff>200022</xdr:rowOff>
    </xdr:from>
    <xdr:to>
      <xdr:col>11</xdr:col>
      <xdr:colOff>9524</xdr:colOff>
      <xdr:row>111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AFD33981-3F83-4A61-9E29-53CD7824B603}"/>
            </a:ext>
          </a:extLst>
        </xdr:cNvPr>
        <xdr:cNvSpPr/>
      </xdr:nvSpPr>
      <xdr:spPr>
        <a:xfrm>
          <a:off x="1247775" y="238696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129</xdr:row>
      <xdr:rowOff>88528</xdr:rowOff>
    </xdr:from>
    <xdr:to>
      <xdr:col>8</xdr:col>
      <xdr:colOff>9525</xdr:colOff>
      <xdr:row>130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3DBEEB15-F0DF-4CAF-9A14-51A0B5E01943}"/>
            </a:ext>
          </a:extLst>
        </xdr:cNvPr>
        <xdr:cNvSpPr/>
      </xdr:nvSpPr>
      <xdr:spPr>
        <a:xfrm>
          <a:off x="1123950" y="279015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168</xdr:row>
      <xdr:rowOff>153709</xdr:rowOff>
    </xdr:from>
    <xdr:to>
      <xdr:col>6</xdr:col>
      <xdr:colOff>9526</xdr:colOff>
      <xdr:row>170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2E3ABC0F-A9D9-4BF8-A6F1-68C8B8C7CCAC}"/>
            </a:ext>
          </a:extLst>
        </xdr:cNvPr>
        <xdr:cNvSpPr/>
      </xdr:nvSpPr>
      <xdr:spPr>
        <a:xfrm>
          <a:off x="1238250" y="364344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188</xdr:row>
      <xdr:rowOff>38099</xdr:rowOff>
    </xdr:from>
    <xdr:to>
      <xdr:col>11</xdr:col>
      <xdr:colOff>9526</xdr:colOff>
      <xdr:row>188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594CE06B-8ABD-489F-BA4A-9431E63E3DA6}"/>
            </a:ext>
          </a:extLst>
        </xdr:cNvPr>
        <xdr:cNvSpPr/>
      </xdr:nvSpPr>
      <xdr:spPr>
        <a:xfrm>
          <a:off x="1304925" y="4017644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210</xdr:row>
      <xdr:rowOff>104775</xdr:rowOff>
    </xdr:from>
    <xdr:to>
      <xdr:col>7</xdr:col>
      <xdr:colOff>9525</xdr:colOff>
      <xdr:row>211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9CD0124E-E06D-470B-B81E-EEDBD4AC53A9}"/>
            </a:ext>
          </a:extLst>
        </xdr:cNvPr>
        <xdr:cNvSpPr/>
      </xdr:nvSpPr>
      <xdr:spPr>
        <a:xfrm>
          <a:off x="1362075" y="44767500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240</xdr:row>
      <xdr:rowOff>438149</xdr:rowOff>
    </xdr:from>
    <xdr:to>
      <xdr:col>4</xdr:col>
      <xdr:colOff>9525</xdr:colOff>
      <xdr:row>242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1BD06304-2361-4843-A509-7B02306DFFB4}"/>
            </a:ext>
          </a:extLst>
        </xdr:cNvPr>
        <xdr:cNvSpPr/>
      </xdr:nvSpPr>
      <xdr:spPr>
        <a:xfrm>
          <a:off x="1276350" y="50949224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208</xdr:row>
      <xdr:rowOff>47626</xdr:rowOff>
    </xdr:from>
    <xdr:to>
      <xdr:col>16</xdr:col>
      <xdr:colOff>0</xdr:colOff>
      <xdr:row>209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52399658-1E62-4723-A851-755449DE93A0}"/>
            </a:ext>
          </a:extLst>
        </xdr:cNvPr>
        <xdr:cNvSpPr/>
      </xdr:nvSpPr>
      <xdr:spPr>
        <a:xfrm>
          <a:off x="2113989" y="44348401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208</xdr:row>
      <xdr:rowOff>47626</xdr:rowOff>
    </xdr:from>
    <xdr:to>
      <xdr:col>2</xdr:col>
      <xdr:colOff>447675</xdr:colOff>
      <xdr:row>209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327D3D25-5AE0-4872-8514-5AE9CC95767A}"/>
            </a:ext>
          </a:extLst>
        </xdr:cNvPr>
        <xdr:cNvSpPr/>
      </xdr:nvSpPr>
      <xdr:spPr>
        <a:xfrm>
          <a:off x="9525" y="44348401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BEB2C306-A544-406B-9954-240B19638A53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13760</xdr:colOff>
      <xdr:row>5</xdr:row>
      <xdr:rowOff>45385</xdr:rowOff>
    </xdr:from>
    <xdr:to>
      <xdr:col>14</xdr:col>
      <xdr:colOff>609600</xdr:colOff>
      <xdr:row>24</xdr:row>
      <xdr:rowOff>76201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204CED08-4273-4EED-8409-EA67CD89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275</xdr:row>
      <xdr:rowOff>105336</xdr:rowOff>
    </xdr:from>
    <xdr:to>
      <xdr:col>6</xdr:col>
      <xdr:colOff>11906</xdr:colOff>
      <xdr:row>277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58D5EDC1-B317-4AAA-85C3-9602CB407F3B}"/>
            </a:ext>
          </a:extLst>
        </xdr:cNvPr>
        <xdr:cNvSpPr/>
      </xdr:nvSpPr>
      <xdr:spPr>
        <a:xfrm>
          <a:off x="1016794" y="61027236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278</xdr:row>
      <xdr:rowOff>552449</xdr:rowOff>
    </xdr:from>
    <xdr:to>
      <xdr:col>14</xdr:col>
      <xdr:colOff>361950</xdr:colOff>
      <xdr:row>282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14EA4383-29DB-40A3-8443-028BB14C8633}"/>
            </a:ext>
          </a:extLst>
        </xdr:cNvPr>
        <xdr:cNvSpPr txBox="1"/>
      </xdr:nvSpPr>
      <xdr:spPr>
        <a:xfrm>
          <a:off x="7002135" y="62264924"/>
          <a:ext cx="5237490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3,34 puntos porcentuales de enero a noviembre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279</xdr:row>
      <xdr:rowOff>92590</xdr:rowOff>
    </xdr:from>
    <xdr:to>
      <xdr:col>8</xdr:col>
      <xdr:colOff>38100</xdr:colOff>
      <xdr:row>281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9B2E64F8-D671-4BAD-BE00-271F5C4FB40A}"/>
            </a:ext>
          </a:extLst>
        </xdr:cNvPr>
        <xdr:cNvSpPr/>
      </xdr:nvSpPr>
      <xdr:spPr bwMode="auto">
        <a:xfrm>
          <a:off x="5104839" y="62357515"/>
          <a:ext cx="1762686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209</xdr:row>
      <xdr:rowOff>139763</xdr:rowOff>
    </xdr:from>
    <xdr:to>
      <xdr:col>15</xdr:col>
      <xdr:colOff>633932</xdr:colOff>
      <xdr:row>210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2266839D-964E-4E75-BC3B-838EAD7260B8}"/>
            </a:ext>
          </a:extLst>
        </xdr:cNvPr>
        <xdr:cNvSpPr/>
      </xdr:nvSpPr>
      <xdr:spPr>
        <a:xfrm>
          <a:off x="7828482" y="44621513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32</xdr:row>
      <xdr:rowOff>30688</xdr:rowOff>
    </xdr:from>
    <xdr:to>
      <xdr:col>1</xdr:col>
      <xdr:colOff>1143000</xdr:colOff>
      <xdr:row>33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6025E9EB-4E8B-477F-85B5-494A67338989}"/>
            </a:ext>
          </a:extLst>
        </xdr:cNvPr>
        <xdr:cNvSpPr/>
      </xdr:nvSpPr>
      <xdr:spPr>
        <a:xfrm>
          <a:off x="0" y="75173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53</xdr:row>
      <xdr:rowOff>112057</xdr:rowOff>
    </xdr:from>
    <xdr:to>
      <xdr:col>1</xdr:col>
      <xdr:colOff>1352550</xdr:colOff>
      <xdr:row>55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AF159BE5-5E5F-4EB4-B55A-3B6499139DF4}"/>
            </a:ext>
          </a:extLst>
        </xdr:cNvPr>
        <xdr:cNvSpPr/>
      </xdr:nvSpPr>
      <xdr:spPr>
        <a:xfrm>
          <a:off x="0" y="11789707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74</xdr:row>
      <xdr:rowOff>186774</xdr:rowOff>
    </xdr:from>
    <xdr:to>
      <xdr:col>1</xdr:col>
      <xdr:colOff>1333500</xdr:colOff>
      <xdr:row>76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D106D76D-E2AC-452E-867D-556CAB0CAA6A}"/>
            </a:ext>
          </a:extLst>
        </xdr:cNvPr>
        <xdr:cNvSpPr/>
      </xdr:nvSpPr>
      <xdr:spPr>
        <a:xfrm>
          <a:off x="1" y="16484049"/>
          <a:ext cx="1343024" cy="28947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90</xdr:row>
      <xdr:rowOff>149598</xdr:rowOff>
    </xdr:from>
    <xdr:to>
      <xdr:col>1</xdr:col>
      <xdr:colOff>1181100</xdr:colOff>
      <xdr:row>91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07A945B9-C3E1-4BCA-9D6C-ACA0FFA9C1E1}"/>
            </a:ext>
          </a:extLst>
        </xdr:cNvPr>
        <xdr:cNvSpPr/>
      </xdr:nvSpPr>
      <xdr:spPr>
        <a:xfrm>
          <a:off x="0" y="19580598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110</xdr:row>
      <xdr:rowOff>200025</xdr:rowOff>
    </xdr:from>
    <xdr:to>
      <xdr:col>1</xdr:col>
      <xdr:colOff>1390650</xdr:colOff>
      <xdr:row>111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93FFF3BF-D6FD-48FD-8BC9-C545522C4164}"/>
            </a:ext>
          </a:extLst>
        </xdr:cNvPr>
        <xdr:cNvSpPr/>
      </xdr:nvSpPr>
      <xdr:spPr>
        <a:xfrm>
          <a:off x="0" y="238696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129</xdr:row>
      <xdr:rowOff>88526</xdr:rowOff>
    </xdr:from>
    <xdr:to>
      <xdr:col>1</xdr:col>
      <xdr:colOff>1247776</xdr:colOff>
      <xdr:row>130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E937CC2D-DF68-4EAA-9F99-D972E7248B49}"/>
            </a:ext>
          </a:extLst>
        </xdr:cNvPr>
        <xdr:cNvSpPr/>
      </xdr:nvSpPr>
      <xdr:spPr>
        <a:xfrm>
          <a:off x="1" y="279015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168</xdr:row>
      <xdr:rowOff>153709</xdr:rowOff>
    </xdr:from>
    <xdr:to>
      <xdr:col>1</xdr:col>
      <xdr:colOff>1343026</xdr:colOff>
      <xdr:row>169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AFB4C0D6-036C-451C-A45A-B5555817010B}"/>
            </a:ext>
          </a:extLst>
        </xdr:cNvPr>
        <xdr:cNvSpPr/>
      </xdr:nvSpPr>
      <xdr:spPr>
        <a:xfrm>
          <a:off x="1" y="364344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188</xdr:row>
      <xdr:rowOff>38101</xdr:rowOff>
    </xdr:from>
    <xdr:to>
      <xdr:col>1</xdr:col>
      <xdr:colOff>1438275</xdr:colOff>
      <xdr:row>188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893B8944-B853-479D-9A94-5069CFDBFCF2}"/>
            </a:ext>
          </a:extLst>
        </xdr:cNvPr>
        <xdr:cNvSpPr/>
      </xdr:nvSpPr>
      <xdr:spPr>
        <a:xfrm>
          <a:off x="0" y="401764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210</xdr:row>
      <xdr:rowOff>104775</xdr:rowOff>
    </xdr:from>
    <xdr:to>
      <xdr:col>2</xdr:col>
      <xdr:colOff>47626</xdr:colOff>
      <xdr:row>211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2C6E1ECE-3BE3-4637-A8B7-74F2F426CEB7}"/>
            </a:ext>
          </a:extLst>
        </xdr:cNvPr>
        <xdr:cNvSpPr/>
      </xdr:nvSpPr>
      <xdr:spPr>
        <a:xfrm>
          <a:off x="1" y="44767500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240</xdr:row>
      <xdr:rowOff>438150</xdr:rowOff>
    </xdr:from>
    <xdr:to>
      <xdr:col>1</xdr:col>
      <xdr:colOff>1409700</xdr:colOff>
      <xdr:row>241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04947582-965A-4681-B043-5D1A8468A81A}"/>
            </a:ext>
          </a:extLst>
        </xdr:cNvPr>
        <xdr:cNvSpPr/>
      </xdr:nvSpPr>
      <xdr:spPr>
        <a:xfrm>
          <a:off x="0" y="50949225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275</xdr:row>
      <xdr:rowOff>105335</xdr:rowOff>
    </xdr:from>
    <xdr:to>
      <xdr:col>1</xdr:col>
      <xdr:colOff>1162050</xdr:colOff>
      <xdr:row>276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C3BF22D1-852A-450F-96B4-A9BC379E3A6A}"/>
            </a:ext>
          </a:extLst>
        </xdr:cNvPr>
        <xdr:cNvSpPr/>
      </xdr:nvSpPr>
      <xdr:spPr>
        <a:xfrm>
          <a:off x="0" y="61027235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D95BEC71-A2B7-4DFF-9282-1EA5BE414193}"/>
            </a:ext>
          </a:extLst>
        </xdr:cNvPr>
        <xdr:cNvSpPr txBox="1"/>
      </xdr:nvSpPr>
      <xdr:spPr>
        <a:xfrm>
          <a:off x="38100" y="1276351"/>
          <a:ext cx="13373100" cy="6953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25</xdr:row>
      <xdr:rowOff>28575</xdr:rowOff>
    </xdr:from>
    <xdr:to>
      <xdr:col>15</xdr:col>
      <xdr:colOff>657224</xdr:colOff>
      <xdr:row>31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A77C4401-72DE-4D16-81B4-665F167B84B0}"/>
            </a:ext>
          </a:extLst>
        </xdr:cNvPr>
        <xdr:cNvSpPr txBox="1"/>
      </xdr:nvSpPr>
      <xdr:spPr>
        <a:xfrm>
          <a:off x="38100" y="60007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74</xdr:row>
      <xdr:rowOff>133351</xdr:rowOff>
    </xdr:from>
    <xdr:to>
      <xdr:col>11</xdr:col>
      <xdr:colOff>9525</xdr:colOff>
      <xdr:row>85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66511252-5D5A-4D51-91B7-014B6FF3B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148</xdr:row>
      <xdr:rowOff>12886</xdr:rowOff>
    </xdr:from>
    <xdr:to>
      <xdr:col>1</xdr:col>
      <xdr:colOff>1162050</xdr:colOff>
      <xdr:row>149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35DA728A-C425-402A-867C-D7B0EBCE0DD5}"/>
            </a:ext>
          </a:extLst>
        </xdr:cNvPr>
        <xdr:cNvSpPr/>
      </xdr:nvSpPr>
      <xdr:spPr>
        <a:xfrm>
          <a:off x="0" y="318549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809624</xdr:colOff>
      <xdr:row>243</xdr:row>
      <xdr:rowOff>257175</xdr:rowOff>
    </xdr:from>
    <xdr:to>
      <xdr:col>12</xdr:col>
      <xdr:colOff>504825</xdr:colOff>
      <xdr:row>263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D0A7ACCA-C559-4FD4-B5C5-2DDB96F0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265</xdr:row>
      <xdr:rowOff>133350</xdr:rowOff>
    </xdr:from>
    <xdr:to>
      <xdr:col>4</xdr:col>
      <xdr:colOff>19050</xdr:colOff>
      <xdr:row>268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E267AB8E-7FAF-43C1-BBB1-36D9A8E43703}"/>
            </a:ext>
          </a:extLst>
        </xdr:cNvPr>
        <xdr:cNvSpPr/>
      </xdr:nvSpPr>
      <xdr:spPr>
        <a:xfrm>
          <a:off x="1285875" y="59083575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265</xdr:row>
      <xdr:rowOff>133351</xdr:rowOff>
    </xdr:from>
    <xdr:to>
      <xdr:col>1</xdr:col>
      <xdr:colOff>1419225</xdr:colOff>
      <xdr:row>267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BA3FF7A1-443E-465C-A2EE-98EA69220424}"/>
            </a:ext>
          </a:extLst>
        </xdr:cNvPr>
        <xdr:cNvSpPr/>
      </xdr:nvSpPr>
      <xdr:spPr>
        <a:xfrm>
          <a:off x="9525" y="59083576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152401</xdr:colOff>
      <xdr:row>210</xdr:row>
      <xdr:rowOff>200026</xdr:rowOff>
    </xdr:from>
    <xdr:to>
      <xdr:col>15</xdr:col>
      <xdr:colOff>638610</xdr:colOff>
      <xdr:row>239</xdr:row>
      <xdr:rowOff>180975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37945E61-39A6-4BD4-8873-D1F95172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44862751"/>
          <a:ext cx="5315384" cy="562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minicidio%20-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363771</v>
          </cell>
          <cell r="F22">
            <v>267897</v>
          </cell>
          <cell r="G22">
            <v>95874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6">
          <cell r="D36" t="str">
            <v>Mujer</v>
          </cell>
          <cell r="E36" t="str">
            <v>Hombre</v>
          </cell>
        </row>
        <row r="37">
          <cell r="B37" t="str">
            <v>Enero</v>
          </cell>
          <cell r="D37">
            <v>9371</v>
          </cell>
          <cell r="E37">
            <v>2153</v>
          </cell>
        </row>
        <row r="38">
          <cell r="B38" t="str">
            <v>Febrero</v>
          </cell>
          <cell r="D38">
            <v>9454</v>
          </cell>
          <cell r="E38">
            <v>1883</v>
          </cell>
        </row>
        <row r="39">
          <cell r="B39" t="str">
            <v>Marzo</v>
          </cell>
          <cell r="D39">
            <v>10206</v>
          </cell>
          <cell r="E39">
            <v>2307</v>
          </cell>
        </row>
        <row r="40">
          <cell r="B40" t="str">
            <v>Abril</v>
          </cell>
          <cell r="D40">
            <v>10712</v>
          </cell>
          <cell r="E40">
            <v>2346</v>
          </cell>
        </row>
        <row r="41">
          <cell r="B41" t="str">
            <v>Mayo</v>
          </cell>
          <cell r="D41">
            <v>9907</v>
          </cell>
          <cell r="E41">
            <v>2118</v>
          </cell>
        </row>
        <row r="42">
          <cell r="B42" t="str">
            <v>Junio</v>
          </cell>
          <cell r="D42">
            <v>9860</v>
          </cell>
          <cell r="E42">
            <v>2033</v>
          </cell>
        </row>
        <row r="43">
          <cell r="B43" t="str">
            <v>Julio</v>
          </cell>
          <cell r="D43">
            <v>9463</v>
          </cell>
          <cell r="E43">
            <v>2363</v>
          </cell>
        </row>
        <row r="44">
          <cell r="B44" t="str">
            <v>Agosto</v>
          </cell>
          <cell r="D44">
            <v>9907</v>
          </cell>
          <cell r="E44">
            <v>2216</v>
          </cell>
        </row>
        <row r="45">
          <cell r="B45" t="str">
            <v>Setiembre</v>
          </cell>
          <cell r="D45">
            <v>11125</v>
          </cell>
          <cell r="E45">
            <v>2544</v>
          </cell>
        </row>
        <row r="46">
          <cell r="B46" t="str">
            <v>Octubre</v>
          </cell>
          <cell r="D46">
            <v>11810</v>
          </cell>
          <cell r="E46">
            <v>2491</v>
          </cell>
        </row>
        <row r="47">
          <cell r="B47" t="str">
            <v>Noviembre</v>
          </cell>
          <cell r="D47">
            <v>11090</v>
          </cell>
          <cell r="E47">
            <v>2382</v>
          </cell>
        </row>
        <row r="48">
          <cell r="B48" t="str">
            <v>Diciembre</v>
          </cell>
        </row>
        <row r="59">
          <cell r="M59" t="str">
            <v>Ninos, niñas y adolescentes</v>
          </cell>
          <cell r="N59" t="str">
            <v>Adultos</v>
          </cell>
          <cell r="O59" t="str">
            <v>Adultos mayores</v>
          </cell>
          <cell r="P59" t="str">
            <v>Sin información</v>
          </cell>
        </row>
        <row r="60">
          <cell r="M60">
            <v>2333</v>
          </cell>
          <cell r="N60">
            <v>82515</v>
          </cell>
          <cell r="O60">
            <v>7288</v>
          </cell>
          <cell r="P60">
            <v>45605</v>
          </cell>
        </row>
        <row r="80">
          <cell r="B80" t="str">
            <v>Él / Ella misma</v>
          </cell>
          <cell r="D80">
            <v>57234</v>
          </cell>
        </row>
        <row r="81">
          <cell r="B81" t="str">
            <v>Anónimo</v>
          </cell>
          <cell r="D81">
            <v>27653</v>
          </cell>
        </row>
        <row r="82">
          <cell r="B82" t="str">
            <v>Madre/padre</v>
          </cell>
          <cell r="D82">
            <v>22660</v>
          </cell>
        </row>
        <row r="83">
          <cell r="B83" t="str">
            <v>Otro familiar</v>
          </cell>
          <cell r="D83">
            <v>18299</v>
          </cell>
        </row>
        <row r="84">
          <cell r="B84" t="str">
            <v>Otra persona</v>
          </cell>
          <cell r="D84">
            <v>11650</v>
          </cell>
        </row>
        <row r="85">
          <cell r="B85" t="str">
            <v>Seudónimo</v>
          </cell>
          <cell r="D85">
            <v>245</v>
          </cell>
        </row>
        <row r="93">
          <cell r="D93" t="str">
            <v>Mujer</v>
          </cell>
          <cell r="E93" t="str">
            <v>Hombre</v>
          </cell>
        </row>
        <row r="94">
          <cell r="B94" t="str">
            <v>Enero</v>
          </cell>
          <cell r="D94">
            <v>8567</v>
          </cell>
          <cell r="E94">
            <v>2957</v>
          </cell>
        </row>
        <row r="95">
          <cell r="B95" t="str">
            <v>Febrero</v>
          </cell>
          <cell r="D95">
            <v>8415</v>
          </cell>
          <cell r="E95">
            <v>2922</v>
          </cell>
        </row>
        <row r="96">
          <cell r="B96" t="str">
            <v>Marzo</v>
          </cell>
          <cell r="D96">
            <v>9116</v>
          </cell>
          <cell r="E96">
            <v>3397</v>
          </cell>
        </row>
        <row r="97">
          <cell r="B97" t="str">
            <v>Abril</v>
          </cell>
          <cell r="D97">
            <v>9537</v>
          </cell>
          <cell r="E97">
            <v>3521</v>
          </cell>
        </row>
        <row r="98">
          <cell r="B98" t="str">
            <v>Mayo</v>
          </cell>
          <cell r="D98">
            <v>8801</v>
          </cell>
          <cell r="E98">
            <v>3224</v>
          </cell>
        </row>
        <row r="99">
          <cell r="B99" t="str">
            <v>Junio</v>
          </cell>
          <cell r="D99">
            <v>8538</v>
          </cell>
          <cell r="E99">
            <v>3355</v>
          </cell>
        </row>
        <row r="100">
          <cell r="B100" t="str">
            <v>Julio</v>
          </cell>
          <cell r="D100">
            <v>8508</v>
          </cell>
          <cell r="E100">
            <v>3318</v>
          </cell>
        </row>
        <row r="101">
          <cell r="B101" t="str">
            <v>Agosto</v>
          </cell>
          <cell r="D101">
            <v>8768</v>
          </cell>
          <cell r="E101">
            <v>3355</v>
          </cell>
        </row>
        <row r="102">
          <cell r="B102" t="str">
            <v>Setiembre</v>
          </cell>
          <cell r="D102">
            <v>9740</v>
          </cell>
          <cell r="E102">
            <v>3929</v>
          </cell>
        </row>
        <row r="103">
          <cell r="B103" t="str">
            <v>Octubre</v>
          </cell>
          <cell r="D103">
            <v>10251</v>
          </cell>
          <cell r="E103">
            <v>4050</v>
          </cell>
        </row>
        <row r="104">
          <cell r="B104" t="str">
            <v>Noviembre</v>
          </cell>
          <cell r="D104">
            <v>9647</v>
          </cell>
          <cell r="E104">
            <v>3825</v>
          </cell>
        </row>
        <row r="105">
          <cell r="B105" t="str">
            <v>Diciembre</v>
          </cell>
        </row>
        <row r="115">
          <cell r="M115" t="str">
            <v>Niñas, niños y adolescentes</v>
          </cell>
          <cell r="N115" t="str">
            <v>Adultos</v>
          </cell>
          <cell r="O115" t="str">
            <v>Adultos mayores</v>
          </cell>
          <cell r="P115" t="str">
            <v>Sin información</v>
          </cell>
        </row>
        <row r="116">
          <cell r="M116">
            <v>53847</v>
          </cell>
          <cell r="N116">
            <v>58622</v>
          </cell>
          <cell r="O116">
            <v>11425</v>
          </cell>
          <cell r="P116">
            <v>13847</v>
          </cell>
        </row>
        <row r="172">
          <cell r="E172" t="str">
            <v>Hombre</v>
          </cell>
          <cell r="F172" t="str">
            <v>Sin información</v>
          </cell>
        </row>
        <row r="173">
          <cell r="B173" t="str">
            <v>Enero</v>
          </cell>
          <cell r="D173">
            <v>1478</v>
          </cell>
          <cell r="E173">
            <v>4240</v>
          </cell>
          <cell r="F173">
            <v>2057</v>
          </cell>
        </row>
        <row r="174">
          <cell r="B174" t="str">
            <v>Febrero</v>
          </cell>
          <cell r="D174">
            <v>1570</v>
          </cell>
          <cell r="E174">
            <v>4220</v>
          </cell>
          <cell r="F174">
            <v>1977</v>
          </cell>
        </row>
        <row r="175">
          <cell r="B175" t="str">
            <v>Marzo</v>
          </cell>
          <cell r="D175">
            <v>1818</v>
          </cell>
          <cell r="E175">
            <v>4578</v>
          </cell>
          <cell r="F175">
            <v>2310</v>
          </cell>
        </row>
        <row r="176">
          <cell r="B176" t="str">
            <v>Abril</v>
          </cell>
          <cell r="D176">
            <v>1942</v>
          </cell>
          <cell r="E176">
            <v>4909</v>
          </cell>
          <cell r="F176">
            <v>2494</v>
          </cell>
        </row>
        <row r="177">
          <cell r="B177" t="str">
            <v>Mayo</v>
          </cell>
          <cell r="D177">
            <v>1718</v>
          </cell>
          <cell r="E177">
            <v>4410</v>
          </cell>
          <cell r="F177">
            <v>2250</v>
          </cell>
        </row>
        <row r="178">
          <cell r="B178" t="str">
            <v>Junio</v>
          </cell>
          <cell r="D178">
            <v>1201</v>
          </cell>
          <cell r="E178">
            <v>6577</v>
          </cell>
          <cell r="F178">
            <v>701</v>
          </cell>
        </row>
        <row r="179">
          <cell r="B179" t="str">
            <v>Julio</v>
          </cell>
          <cell r="D179">
            <v>1775</v>
          </cell>
          <cell r="E179">
            <v>4468</v>
          </cell>
          <cell r="F179">
            <v>2147</v>
          </cell>
        </row>
        <row r="180">
          <cell r="B180" t="str">
            <v>Agosto</v>
          </cell>
          <cell r="D180">
            <v>1724</v>
          </cell>
          <cell r="E180">
            <v>4758</v>
          </cell>
          <cell r="F180">
            <v>2332</v>
          </cell>
        </row>
        <row r="181">
          <cell r="B181" t="str">
            <v>Setiembre</v>
          </cell>
          <cell r="D181">
            <v>1995</v>
          </cell>
          <cell r="E181">
            <v>5319</v>
          </cell>
          <cell r="F181">
            <v>2603</v>
          </cell>
        </row>
        <row r="182">
          <cell r="B182" t="str">
            <v>Octubre</v>
          </cell>
          <cell r="D182">
            <v>2030</v>
          </cell>
          <cell r="E182">
            <v>5825</v>
          </cell>
          <cell r="F182">
            <v>2569</v>
          </cell>
        </row>
        <row r="183">
          <cell r="B183" t="str">
            <v>Noviembre</v>
          </cell>
          <cell r="D183">
            <v>1954</v>
          </cell>
          <cell r="E183">
            <v>5489</v>
          </cell>
          <cell r="F183">
            <v>2471</v>
          </cell>
        </row>
        <row r="184">
          <cell r="B184" t="str">
            <v>Diciembre</v>
          </cell>
        </row>
        <row r="192">
          <cell r="M192" t="str">
            <v>Niñas, niños y adolescentes</v>
          </cell>
          <cell r="N192" t="str">
            <v>Adultos</v>
          </cell>
          <cell r="O192" t="str">
            <v>Adultos mayores</v>
          </cell>
          <cell r="P192" t="str">
            <v>Sin información</v>
          </cell>
        </row>
        <row r="193">
          <cell r="M193">
            <v>1056</v>
          </cell>
          <cell r="N193">
            <v>56994</v>
          </cell>
          <cell r="O193">
            <v>3879</v>
          </cell>
          <cell r="P193">
            <v>35980</v>
          </cell>
        </row>
        <row r="245">
          <cell r="H245" t="str">
            <v>Coordinación telefónica con: Fiscalía/Poder Judicial/Juzgado de Paz</v>
          </cell>
          <cell r="J245">
            <v>26</v>
          </cell>
        </row>
        <row r="246">
          <cell r="H246" t="str">
            <v>Coordinación telefónica con servicios de salud: SAMU/Establecimiento de salud/Hospital</v>
          </cell>
          <cell r="J246">
            <v>103</v>
          </cell>
        </row>
        <row r="247">
          <cell r="H247" t="str">
            <v>Coordinación telefónica con el familiar referido por la persona afectada</v>
          </cell>
          <cell r="J247">
            <v>240</v>
          </cell>
        </row>
        <row r="248">
          <cell r="H248" t="str">
            <v>Coordinación telefónica con servicios del MIMP: DIRECCION DE PERSONAS ADULTAS MAYORES/UPE</v>
          </cell>
          <cell r="J248">
            <v>1444</v>
          </cell>
        </row>
        <row r="249">
          <cell r="H249" t="str">
            <v>Intervención en crisis</v>
          </cell>
          <cell r="J249">
            <v>1802</v>
          </cell>
        </row>
        <row r="250">
          <cell r="H250" t="str">
            <v>Seguimiento del plan de seguridad</v>
          </cell>
          <cell r="J250">
            <v>1826</v>
          </cell>
        </row>
        <row r="251">
          <cell r="H251" t="str">
            <v>Otro</v>
          </cell>
          <cell r="J251">
            <v>2821</v>
          </cell>
        </row>
        <row r="252">
          <cell r="H252" t="str">
            <v>Confirmación de auxilio policial u otra autoridad competente</v>
          </cell>
          <cell r="J252">
            <v>3688</v>
          </cell>
        </row>
        <row r="253">
          <cell r="H253" t="str">
            <v>Seguimiento</v>
          </cell>
          <cell r="J253">
            <v>6015</v>
          </cell>
        </row>
        <row r="254">
          <cell r="H254" t="str">
            <v>Coordinación telefónica de urgencia</v>
          </cell>
          <cell r="J254">
            <v>17242</v>
          </cell>
        </row>
        <row r="255">
          <cell r="H255" t="str">
            <v>Coordinación telefónica con: 105/PNP/Comisaria</v>
          </cell>
          <cell r="J255">
            <v>17287</v>
          </cell>
        </row>
        <row r="256">
          <cell r="H256" t="str">
            <v>Elaboración del plan de seguridad</v>
          </cell>
          <cell r="J256">
            <v>24292</v>
          </cell>
        </row>
        <row r="257">
          <cell r="H257" t="str">
            <v>Atención llamada de retorno</v>
          </cell>
          <cell r="J257">
            <v>28697</v>
          </cell>
        </row>
        <row r="258">
          <cell r="H258" t="str">
            <v>Contención emocional</v>
          </cell>
          <cell r="J258">
            <v>38420</v>
          </cell>
        </row>
        <row r="259">
          <cell r="H259" t="str">
            <v>Coordinación telefónica con servicios del Programa Nacional AURORA: CEM/SAU/ER</v>
          </cell>
          <cell r="J259">
            <v>40912</v>
          </cell>
        </row>
        <row r="260">
          <cell r="H260" t="str">
            <v>Referencia</v>
          </cell>
          <cell r="J260">
            <v>65259</v>
          </cell>
        </row>
        <row r="261">
          <cell r="H261" t="str">
            <v>Consejería</v>
          </cell>
          <cell r="J261">
            <v>65981</v>
          </cell>
        </row>
        <row r="262">
          <cell r="H262" t="str">
            <v>Derivación administrativa</v>
          </cell>
          <cell r="J262">
            <v>71977</v>
          </cell>
        </row>
        <row r="263">
          <cell r="H263" t="str">
            <v>Orientación e información</v>
          </cell>
          <cell r="J263">
            <v>134290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3EEA-344A-43D6-AB84-08F4445AA1E1}">
  <sheetPr>
    <tabColor theme="1" tint="0.14999847407452621"/>
  </sheetPr>
  <dimension ref="B2:V293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22" ht="35.25" customHeight="1" x14ac:dyDescent="0.25"/>
    <row r="3" spans="2:22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2" customFormat="1" ht="60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22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22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22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22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22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22" s="12" customFormat="1" ht="15" customHeight="1" x14ac:dyDescent="0.2">
      <c r="B10" s="30" t="s">
        <v>8</v>
      </c>
      <c r="C10" s="31">
        <f>+F10+G10</f>
        <v>36873</v>
      </c>
      <c r="D10" s="32">
        <v>11524</v>
      </c>
      <c r="E10" s="32">
        <v>16907</v>
      </c>
      <c r="F10" s="32">
        <f t="shared" ref="F10:F21" si="0">+D10+E10</f>
        <v>28431</v>
      </c>
      <c r="G10" s="33">
        <v>8442</v>
      </c>
      <c r="I10" s="21"/>
      <c r="J10" s="21"/>
      <c r="K10" s="21"/>
      <c r="L10" s="26"/>
      <c r="M10" s="26"/>
      <c r="N10" s="27"/>
      <c r="O10" s="28"/>
      <c r="P10" s="29"/>
      <c r="V10" s="34"/>
    </row>
    <row r="11" spans="2:22" s="12" customFormat="1" ht="15" customHeight="1" x14ac:dyDescent="0.2">
      <c r="B11" s="35" t="s">
        <v>9</v>
      </c>
      <c r="C11" s="36">
        <f t="shared" ref="C11:C21" si="1">+F11+G11</f>
        <v>33650</v>
      </c>
      <c r="D11" s="37">
        <v>11337</v>
      </c>
      <c r="E11" s="37">
        <v>15567</v>
      </c>
      <c r="F11" s="38">
        <f t="shared" si="0"/>
        <v>26904</v>
      </c>
      <c r="G11" s="39">
        <v>6746</v>
      </c>
      <c r="I11" s="21"/>
      <c r="J11" s="21"/>
      <c r="K11" s="21"/>
      <c r="L11" s="21"/>
      <c r="M11" s="21"/>
      <c r="N11" s="40"/>
      <c r="O11" s="41"/>
      <c r="P11" s="42"/>
      <c r="V11" s="34"/>
    </row>
    <row r="12" spans="2:22" s="12" customFormat="1" ht="15" customHeight="1" x14ac:dyDescent="0.2">
      <c r="B12" s="35" t="s">
        <v>10</v>
      </c>
      <c r="C12" s="36">
        <f t="shared" si="1"/>
        <v>36215</v>
      </c>
      <c r="D12" s="37">
        <v>12513</v>
      </c>
      <c r="E12" s="37">
        <v>13807</v>
      </c>
      <c r="F12" s="38">
        <f t="shared" si="0"/>
        <v>26320</v>
      </c>
      <c r="G12" s="39">
        <v>9895</v>
      </c>
      <c r="I12" s="21"/>
      <c r="J12" s="21"/>
      <c r="K12" s="21"/>
      <c r="L12" s="21"/>
      <c r="M12" s="21"/>
      <c r="N12" s="40"/>
      <c r="O12" s="41"/>
      <c r="P12" s="42"/>
      <c r="V12" s="34"/>
    </row>
    <row r="13" spans="2:22" s="12" customFormat="1" ht="15" customHeight="1" x14ac:dyDescent="0.2">
      <c r="B13" s="35" t="s">
        <v>11</v>
      </c>
      <c r="C13" s="36">
        <f t="shared" si="1"/>
        <v>32342</v>
      </c>
      <c r="D13" s="37">
        <v>13058</v>
      </c>
      <c r="E13" s="37">
        <v>10859</v>
      </c>
      <c r="F13" s="38">
        <f t="shared" si="0"/>
        <v>23917</v>
      </c>
      <c r="G13" s="39">
        <v>8425</v>
      </c>
      <c r="I13" s="21"/>
      <c r="J13" s="21"/>
      <c r="K13" s="21"/>
      <c r="L13" s="21"/>
      <c r="M13" s="21"/>
      <c r="N13" s="40"/>
      <c r="O13" s="43"/>
      <c r="P13" s="44"/>
      <c r="V13" s="34"/>
    </row>
    <row r="14" spans="2:22" s="12" customFormat="1" ht="15" customHeight="1" x14ac:dyDescent="0.2">
      <c r="B14" s="35" t="s">
        <v>12</v>
      </c>
      <c r="C14" s="36">
        <f t="shared" si="1"/>
        <v>29951</v>
      </c>
      <c r="D14" s="45">
        <v>12025</v>
      </c>
      <c r="E14" s="45">
        <v>11165</v>
      </c>
      <c r="F14" s="38">
        <f t="shared" si="0"/>
        <v>23190</v>
      </c>
      <c r="G14" s="39">
        <v>6761</v>
      </c>
      <c r="I14" s="21"/>
      <c r="J14" s="21"/>
      <c r="K14" s="21"/>
      <c r="L14" s="21"/>
      <c r="M14" s="21"/>
      <c r="N14" s="40"/>
      <c r="O14" s="41"/>
      <c r="P14" s="42"/>
      <c r="V14" s="34"/>
    </row>
    <row r="15" spans="2:22" s="12" customFormat="1" ht="15" customHeight="1" x14ac:dyDescent="0.2">
      <c r="B15" s="35" t="s">
        <v>13</v>
      </c>
      <c r="C15" s="36">
        <f t="shared" si="1"/>
        <v>30061</v>
      </c>
      <c r="D15" s="37">
        <v>11893</v>
      </c>
      <c r="E15" s="37">
        <v>11312</v>
      </c>
      <c r="F15" s="38">
        <f t="shared" si="0"/>
        <v>23205</v>
      </c>
      <c r="G15" s="39">
        <v>6856</v>
      </c>
      <c r="I15" s="21"/>
      <c r="J15" s="21"/>
      <c r="K15" s="21"/>
      <c r="L15" s="21"/>
      <c r="M15" s="21"/>
      <c r="N15" s="40"/>
      <c r="O15" s="41"/>
      <c r="P15" s="42"/>
      <c r="V15" s="34"/>
    </row>
    <row r="16" spans="2:22" s="12" customFormat="1" ht="15" customHeight="1" x14ac:dyDescent="0.2">
      <c r="B16" s="35" t="s">
        <v>14</v>
      </c>
      <c r="C16" s="36">
        <f t="shared" si="1"/>
        <v>30970</v>
      </c>
      <c r="D16" s="37">
        <v>11826</v>
      </c>
      <c r="E16" s="37">
        <v>11730</v>
      </c>
      <c r="F16" s="38">
        <f t="shared" si="0"/>
        <v>23556</v>
      </c>
      <c r="G16" s="39">
        <v>7414</v>
      </c>
      <c r="I16" s="21"/>
      <c r="J16" s="21"/>
      <c r="K16" s="21"/>
      <c r="L16" s="21"/>
      <c r="M16" s="21"/>
      <c r="N16" s="40"/>
      <c r="O16" s="41"/>
      <c r="P16" s="42"/>
      <c r="V16" s="34"/>
    </row>
    <row r="17" spans="2:22" s="12" customFormat="1" ht="15" customHeight="1" x14ac:dyDescent="0.2">
      <c r="B17" s="35" t="s">
        <v>15</v>
      </c>
      <c r="C17" s="36">
        <f t="shared" si="1"/>
        <v>33985</v>
      </c>
      <c r="D17" s="37">
        <v>12123</v>
      </c>
      <c r="E17" s="37">
        <v>10810</v>
      </c>
      <c r="F17" s="38">
        <f t="shared" si="0"/>
        <v>22933</v>
      </c>
      <c r="G17" s="39">
        <v>11052</v>
      </c>
      <c r="I17" s="21"/>
      <c r="J17" s="21"/>
      <c r="K17" s="21"/>
      <c r="L17" s="21"/>
      <c r="M17" s="21"/>
      <c r="N17" s="40"/>
      <c r="O17" s="41"/>
      <c r="P17" s="42"/>
      <c r="V17" s="34"/>
    </row>
    <row r="18" spans="2:22" s="12" customFormat="1" ht="15" customHeight="1" x14ac:dyDescent="0.2">
      <c r="B18" s="35" t="s">
        <v>16</v>
      </c>
      <c r="C18" s="36">
        <f t="shared" si="1"/>
        <v>33070</v>
      </c>
      <c r="D18" s="37">
        <v>13669</v>
      </c>
      <c r="E18" s="37">
        <v>9560</v>
      </c>
      <c r="F18" s="38">
        <f t="shared" si="0"/>
        <v>23229</v>
      </c>
      <c r="G18" s="39">
        <v>9841</v>
      </c>
      <c r="I18" s="21"/>
      <c r="J18" s="21"/>
      <c r="K18" s="21"/>
      <c r="L18" s="21"/>
      <c r="M18" s="21"/>
      <c r="N18" s="40"/>
      <c r="O18" s="41"/>
      <c r="P18" s="42"/>
      <c r="V18" s="34"/>
    </row>
    <row r="19" spans="2:22" s="12" customFormat="1" ht="15" customHeight="1" x14ac:dyDescent="0.2">
      <c r="B19" s="35" t="s">
        <v>17</v>
      </c>
      <c r="C19" s="36">
        <f t="shared" si="1"/>
        <v>32730</v>
      </c>
      <c r="D19" s="37">
        <v>14301</v>
      </c>
      <c r="E19" s="37">
        <v>9081</v>
      </c>
      <c r="F19" s="38">
        <f t="shared" si="0"/>
        <v>23382</v>
      </c>
      <c r="G19" s="39">
        <v>9348</v>
      </c>
      <c r="I19" s="21"/>
      <c r="J19" s="21"/>
      <c r="K19" s="21"/>
      <c r="L19" s="21"/>
      <c r="M19" s="21"/>
      <c r="N19" s="40"/>
      <c r="O19" s="41"/>
      <c r="P19" s="42"/>
      <c r="V19" s="34"/>
    </row>
    <row r="20" spans="2:22" s="12" customFormat="1" ht="15" customHeight="1" thickBot="1" x14ac:dyDescent="0.25">
      <c r="B20" s="35" t="s">
        <v>18</v>
      </c>
      <c r="C20" s="36">
        <f t="shared" si="1"/>
        <v>33924</v>
      </c>
      <c r="D20" s="37">
        <v>13472</v>
      </c>
      <c r="E20" s="37">
        <v>9358</v>
      </c>
      <c r="F20" s="38">
        <f t="shared" si="0"/>
        <v>22830</v>
      </c>
      <c r="G20" s="39">
        <v>11094</v>
      </c>
      <c r="I20" s="21"/>
      <c r="J20" s="21"/>
      <c r="K20" s="21"/>
      <c r="L20" s="21"/>
      <c r="M20" s="21"/>
      <c r="N20" s="40"/>
      <c r="O20" s="41"/>
      <c r="P20" s="42"/>
      <c r="V20" s="34"/>
    </row>
    <row r="21" spans="2:22" s="12" customFormat="1" ht="15" hidden="1" customHeight="1" thickBot="1" x14ac:dyDescent="0.25">
      <c r="B21" s="35" t="s">
        <v>19</v>
      </c>
      <c r="C21" s="36">
        <f t="shared" si="1"/>
        <v>0</v>
      </c>
      <c r="D21" s="37"/>
      <c r="E21" s="37"/>
      <c r="F21" s="38">
        <f t="shared" si="0"/>
        <v>0</v>
      </c>
      <c r="G21" s="39"/>
      <c r="I21" s="21"/>
      <c r="J21" s="21"/>
      <c r="K21" s="21"/>
      <c r="L21" s="21"/>
      <c r="M21" s="21"/>
      <c r="N21" s="40"/>
      <c r="O21" s="41"/>
      <c r="P21" s="42"/>
    </row>
    <row r="22" spans="2:22" s="12" customFormat="1" ht="15" customHeight="1" x14ac:dyDescent="0.2">
      <c r="B22" s="46" t="s">
        <v>20</v>
      </c>
      <c r="C22" s="47">
        <f>SUM(C10:C21)</f>
        <v>363771</v>
      </c>
      <c r="D22" s="48">
        <f>SUM(D10:D21)</f>
        <v>137741</v>
      </c>
      <c r="E22" s="47">
        <f>SUM(E10:E21)</f>
        <v>130156</v>
      </c>
      <c r="F22" s="49">
        <f>SUM(F10:F21)</f>
        <v>267897</v>
      </c>
      <c r="G22" s="47">
        <f>SUM(G10:G21)</f>
        <v>95874</v>
      </c>
      <c r="I22" s="17"/>
      <c r="K22" s="50"/>
      <c r="L22" s="51" t="s">
        <v>21</v>
      </c>
      <c r="M22" s="51" t="s">
        <v>2</v>
      </c>
      <c r="N22" s="51" t="s">
        <v>3</v>
      </c>
      <c r="O22" s="17"/>
      <c r="P22" s="17"/>
    </row>
    <row r="23" spans="2:22" s="12" customFormat="1" ht="15" customHeight="1" thickBot="1" x14ac:dyDescent="0.25">
      <c r="B23" s="52" t="s">
        <v>22</v>
      </c>
      <c r="C23" s="53">
        <f>+F23+G23</f>
        <v>1</v>
      </c>
      <c r="D23" s="54">
        <f>D22/F22</f>
        <v>0.51415656017051325</v>
      </c>
      <c r="E23" s="55">
        <f>E22/F22</f>
        <v>0.48584343982948669</v>
      </c>
      <c r="F23" s="56">
        <f>F22/C22</f>
        <v>0.73644408157879548</v>
      </c>
      <c r="G23" s="53">
        <f>+G22/C22</f>
        <v>0.26355591842120457</v>
      </c>
      <c r="H23" s="57"/>
      <c r="I23" s="15"/>
      <c r="J23" s="15"/>
      <c r="K23" s="15"/>
      <c r="L23" s="15"/>
      <c r="M23" s="15"/>
      <c r="N23" s="15"/>
      <c r="O23" s="15"/>
      <c r="P23" s="15"/>
    </row>
    <row r="24" spans="2:22" s="12" customFormat="1" ht="15" customHeight="1" x14ac:dyDescent="0.2">
      <c r="B24" s="58"/>
      <c r="C24" s="59"/>
      <c r="D24" s="59"/>
      <c r="E24" s="45"/>
      <c r="F24" s="59"/>
      <c r="G24" s="59"/>
      <c r="H24" s="57"/>
      <c r="I24" s="15"/>
      <c r="J24" s="15"/>
      <c r="K24" s="15"/>
      <c r="L24" s="15"/>
      <c r="M24" s="15"/>
      <c r="N24" s="15"/>
      <c r="O24" s="15"/>
      <c r="P24" s="15"/>
    </row>
    <row r="25" spans="2:22" s="12" customFormat="1" ht="15" customHeight="1" x14ac:dyDescent="0.2">
      <c r="B25" s="58"/>
      <c r="C25" s="59"/>
      <c r="D25" s="59"/>
      <c r="E25" s="45"/>
      <c r="F25" s="59"/>
      <c r="G25" s="59"/>
      <c r="H25" s="57"/>
      <c r="I25" s="15"/>
      <c r="J25" s="15"/>
      <c r="K25" s="15"/>
      <c r="L25" s="15"/>
      <c r="M25" s="15"/>
      <c r="N25" s="15"/>
      <c r="O25" s="15"/>
      <c r="P25" s="15"/>
    </row>
    <row r="26" spans="2:22" s="12" customFormat="1" ht="15" customHeight="1" x14ac:dyDescent="0.2">
      <c r="B26" s="60"/>
      <c r="C26" s="61"/>
      <c r="D26" s="62"/>
      <c r="E26" s="62"/>
      <c r="F26" s="61"/>
      <c r="G26" s="61"/>
      <c r="H26" s="57"/>
      <c r="I26" s="15"/>
      <c r="J26" s="15"/>
      <c r="K26" s="15"/>
      <c r="L26" s="15"/>
      <c r="M26" s="15"/>
      <c r="N26" s="15"/>
      <c r="O26" s="15"/>
      <c r="P26" s="15"/>
    </row>
    <row r="27" spans="2:22" s="12" customFormat="1" ht="15" customHeight="1" x14ac:dyDescent="0.2">
      <c r="B27" s="60"/>
      <c r="C27" s="45"/>
      <c r="D27" s="63"/>
      <c r="E27" s="63"/>
      <c r="F27" s="64"/>
      <c r="G27" s="64"/>
      <c r="H27" s="20"/>
      <c r="I27" s="15"/>
      <c r="J27" s="15"/>
      <c r="K27" s="15"/>
      <c r="L27" s="15"/>
      <c r="M27" s="15"/>
      <c r="N27" s="15"/>
      <c r="O27" s="15"/>
      <c r="P27" s="15"/>
    </row>
    <row r="28" spans="2:22" s="12" customFormat="1" ht="15" customHeight="1" x14ac:dyDescent="0.2">
      <c r="B28" s="65"/>
      <c r="C28" s="45"/>
      <c r="D28" s="63"/>
      <c r="E28" s="63"/>
      <c r="F28" s="64"/>
      <c r="G28" s="57"/>
      <c r="H28" s="20"/>
      <c r="I28" s="15"/>
      <c r="J28" s="15"/>
      <c r="K28" s="15"/>
      <c r="L28" s="15"/>
      <c r="M28" s="15"/>
      <c r="N28" s="15"/>
      <c r="O28" s="15"/>
      <c r="P28" s="15"/>
    </row>
    <row r="29" spans="2:22" s="12" customFormat="1" ht="15" customHeight="1" x14ac:dyDescent="0.2">
      <c r="B29" s="60"/>
      <c r="C29" s="45"/>
      <c r="D29" s="63"/>
      <c r="E29" s="63"/>
      <c r="F29" s="64"/>
      <c r="G29" s="64"/>
      <c r="H29" s="20"/>
      <c r="I29" s="15"/>
      <c r="J29" s="15"/>
      <c r="K29" s="15"/>
      <c r="L29" s="15"/>
      <c r="M29" s="15"/>
      <c r="N29" s="15"/>
      <c r="O29" s="15"/>
      <c r="P29" s="15"/>
    </row>
    <row r="30" spans="2:22" s="12" customFormat="1" ht="13.5" customHeight="1" x14ac:dyDescent="0.2">
      <c r="C30" s="66"/>
      <c r="D30" s="66"/>
      <c r="E30" s="66"/>
      <c r="F30" s="66"/>
    </row>
    <row r="31" spans="2:22" s="12" customFormat="1" ht="13.5" customHeight="1" x14ac:dyDescent="0.2">
      <c r="C31" s="66"/>
      <c r="D31" s="66"/>
      <c r="E31" s="66"/>
      <c r="F31" s="66"/>
    </row>
    <row r="32" spans="2:22" s="8" customFormat="1" ht="32.2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8" customFormat="1" ht="15.75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spans="2:16" s="12" customFormat="1" ht="17.25" customHeight="1" x14ac:dyDescent="0.2">
      <c r="C34" s="66"/>
      <c r="D34" s="66"/>
      <c r="E34" s="66"/>
      <c r="F34" s="66"/>
    </row>
    <row r="35" spans="2:16" s="8" customFormat="1" ht="17.25" customHeight="1" x14ac:dyDescent="0.2">
      <c r="B35" s="67"/>
      <c r="C35" s="67"/>
      <c r="D35" s="67"/>
      <c r="E35" s="67"/>
      <c r="F35" s="67"/>
      <c r="G35" s="67"/>
      <c r="H35" s="17"/>
      <c r="I35" s="68"/>
      <c r="J35" s="68"/>
    </row>
    <row r="36" spans="2:16" s="8" customFormat="1" ht="15" customHeight="1" x14ac:dyDescent="0.2">
      <c r="B36" s="69" t="s">
        <v>0</v>
      </c>
      <c r="C36" s="69" t="s">
        <v>20</v>
      </c>
      <c r="D36" s="69" t="s">
        <v>23</v>
      </c>
      <c r="E36" s="69" t="s">
        <v>24</v>
      </c>
      <c r="H36" s="70"/>
    </row>
    <row r="37" spans="2:16" s="8" customFormat="1" ht="17.25" customHeight="1" x14ac:dyDescent="0.2">
      <c r="B37" s="71" t="s">
        <v>8</v>
      </c>
      <c r="C37" s="72">
        <f t="shared" ref="C37:C48" si="2">+D37+E37</f>
        <v>11524</v>
      </c>
      <c r="D37" s="73">
        <v>9371</v>
      </c>
      <c r="E37" s="74">
        <v>2153</v>
      </c>
      <c r="H37" s="64"/>
    </row>
    <row r="38" spans="2:16" s="8" customFormat="1" ht="17.25" customHeight="1" x14ac:dyDescent="0.2">
      <c r="B38" s="75" t="s">
        <v>9</v>
      </c>
      <c r="C38" s="72">
        <f t="shared" si="2"/>
        <v>11337</v>
      </c>
      <c r="D38" s="76">
        <v>9454</v>
      </c>
      <c r="E38" s="77">
        <v>1883</v>
      </c>
      <c r="H38" s="64"/>
    </row>
    <row r="39" spans="2:16" s="8" customFormat="1" ht="17.25" customHeight="1" x14ac:dyDescent="0.2">
      <c r="B39" s="75" t="s">
        <v>10</v>
      </c>
      <c r="C39" s="72">
        <f t="shared" si="2"/>
        <v>12513</v>
      </c>
      <c r="D39" s="76">
        <v>10206</v>
      </c>
      <c r="E39" s="77">
        <v>2307</v>
      </c>
      <c r="H39" s="64"/>
    </row>
    <row r="40" spans="2:16" s="8" customFormat="1" ht="17.25" customHeight="1" x14ac:dyDescent="0.2">
      <c r="B40" s="75" t="s">
        <v>11</v>
      </c>
      <c r="C40" s="72">
        <f t="shared" si="2"/>
        <v>13058</v>
      </c>
      <c r="D40" s="76">
        <v>10712</v>
      </c>
      <c r="E40" s="77">
        <v>2346</v>
      </c>
      <c r="H40" s="64"/>
    </row>
    <row r="41" spans="2:16" s="8" customFormat="1" ht="17.25" customHeight="1" x14ac:dyDescent="0.2">
      <c r="B41" s="75" t="s">
        <v>12</v>
      </c>
      <c r="C41" s="72">
        <f t="shared" si="2"/>
        <v>12025</v>
      </c>
      <c r="D41" s="76">
        <v>9907</v>
      </c>
      <c r="E41" s="77">
        <v>2118</v>
      </c>
      <c r="H41" s="64"/>
    </row>
    <row r="42" spans="2:16" s="8" customFormat="1" ht="17.25" customHeight="1" x14ac:dyDescent="0.2">
      <c r="B42" s="75" t="s">
        <v>13</v>
      </c>
      <c r="C42" s="72">
        <f t="shared" si="2"/>
        <v>11893</v>
      </c>
      <c r="D42" s="76">
        <v>9860</v>
      </c>
      <c r="E42" s="77">
        <v>2033</v>
      </c>
      <c r="H42" s="64"/>
    </row>
    <row r="43" spans="2:16" s="8" customFormat="1" ht="17.25" customHeight="1" x14ac:dyDescent="0.2">
      <c r="B43" s="75" t="s">
        <v>14</v>
      </c>
      <c r="C43" s="72">
        <f t="shared" si="2"/>
        <v>11826</v>
      </c>
      <c r="D43" s="76">
        <v>9463</v>
      </c>
      <c r="E43" s="77">
        <v>2363</v>
      </c>
      <c r="H43" s="64"/>
    </row>
    <row r="44" spans="2:16" s="8" customFormat="1" ht="17.25" customHeight="1" x14ac:dyDescent="0.2">
      <c r="B44" s="75" t="s">
        <v>15</v>
      </c>
      <c r="C44" s="72">
        <f t="shared" si="2"/>
        <v>12123</v>
      </c>
      <c r="D44" s="76">
        <v>9907</v>
      </c>
      <c r="E44" s="77">
        <v>2216</v>
      </c>
      <c r="H44" s="64"/>
    </row>
    <row r="45" spans="2:16" s="8" customFormat="1" ht="17.25" customHeight="1" x14ac:dyDescent="0.2">
      <c r="B45" s="75" t="s">
        <v>16</v>
      </c>
      <c r="C45" s="72">
        <f t="shared" si="2"/>
        <v>13669</v>
      </c>
      <c r="D45" s="76">
        <v>11125</v>
      </c>
      <c r="E45" s="77">
        <v>2544</v>
      </c>
      <c r="H45" s="64"/>
    </row>
    <row r="46" spans="2:16" s="8" customFormat="1" ht="17.25" customHeight="1" x14ac:dyDescent="0.2">
      <c r="B46" s="75" t="s">
        <v>17</v>
      </c>
      <c r="C46" s="72">
        <f t="shared" si="2"/>
        <v>14301</v>
      </c>
      <c r="D46" s="76">
        <v>11810</v>
      </c>
      <c r="E46" s="77">
        <v>2491</v>
      </c>
      <c r="H46" s="64"/>
    </row>
    <row r="47" spans="2:16" s="8" customFormat="1" ht="17.25" customHeight="1" thickBot="1" x14ac:dyDescent="0.25">
      <c r="B47" s="75" t="s">
        <v>18</v>
      </c>
      <c r="C47" s="72">
        <f t="shared" si="2"/>
        <v>13472</v>
      </c>
      <c r="D47" s="76">
        <v>11090</v>
      </c>
      <c r="E47" s="77">
        <v>2382</v>
      </c>
      <c r="H47" s="64"/>
    </row>
    <row r="48" spans="2:16" s="8" customFormat="1" ht="17.25" hidden="1" customHeight="1" thickBot="1" x14ac:dyDescent="0.25">
      <c r="B48" s="75" t="s">
        <v>19</v>
      </c>
      <c r="C48" s="72">
        <f t="shared" si="2"/>
        <v>0</v>
      </c>
      <c r="D48" s="76"/>
      <c r="E48" s="77"/>
      <c r="H48" s="64"/>
    </row>
    <row r="49" spans="2:16" s="8" customFormat="1" ht="15" customHeight="1" x14ac:dyDescent="0.2">
      <c r="B49" s="78" t="s">
        <v>20</v>
      </c>
      <c r="C49" s="79">
        <f>+SUM(C37:C48)</f>
        <v>137741</v>
      </c>
      <c r="D49" s="79">
        <f t="shared" ref="D49:E49" si="3">+SUM(D37:D48)</f>
        <v>112905</v>
      </c>
      <c r="E49" s="79">
        <f t="shared" si="3"/>
        <v>24836</v>
      </c>
      <c r="H49" s="80"/>
      <c r="I49" s="80"/>
      <c r="J49" s="80"/>
      <c r="K49" s="80"/>
      <c r="L49" s="80"/>
      <c r="O49" s="81" t="s">
        <v>23</v>
      </c>
      <c r="P49" s="81" t="s">
        <v>24</v>
      </c>
    </row>
    <row r="50" spans="2:16" s="8" customFormat="1" ht="15" customHeight="1" x14ac:dyDescent="0.2">
      <c r="B50" s="82" t="s">
        <v>22</v>
      </c>
      <c r="C50" s="53">
        <v>1</v>
      </c>
      <c r="D50" s="53">
        <f>+D49/C49</f>
        <v>0.81969057869479678</v>
      </c>
      <c r="E50" s="53">
        <f>+E49/C49</f>
        <v>0.18030942130520325</v>
      </c>
      <c r="H50" s="70"/>
      <c r="I50" s="70"/>
      <c r="J50" s="70"/>
      <c r="K50" s="70"/>
      <c r="L50" s="70"/>
      <c r="O50" s="83">
        <f>+D50</f>
        <v>0.81969057869479678</v>
      </c>
      <c r="P50" s="83">
        <f>+E50</f>
        <v>0.18030942130520325</v>
      </c>
    </row>
    <row r="51" spans="2:16" s="8" customFormat="1" ht="15" customHeight="1" x14ac:dyDescent="0.2">
      <c r="E51" s="59"/>
      <c r="H51" s="70"/>
      <c r="I51" s="70"/>
      <c r="J51" s="70"/>
      <c r="K51" s="70"/>
      <c r="L51" s="70"/>
      <c r="O51" s="83"/>
      <c r="P51" s="83"/>
    </row>
    <row r="52" spans="2:16" s="8" customFormat="1" ht="15" customHeight="1" x14ac:dyDescent="0.2">
      <c r="E52" s="59"/>
      <c r="H52" s="70"/>
      <c r="I52" s="70"/>
      <c r="J52" s="70"/>
      <c r="K52" s="70"/>
      <c r="L52" s="70"/>
      <c r="O52" s="83"/>
      <c r="P52" s="83"/>
    </row>
    <row r="53" spans="2:16" s="8" customFormat="1" ht="15" customHeight="1" x14ac:dyDescent="0.2">
      <c r="E53" s="59"/>
      <c r="H53" s="70"/>
      <c r="I53" s="70"/>
      <c r="J53" s="70"/>
      <c r="K53" s="70"/>
      <c r="L53" s="70"/>
      <c r="O53" s="83"/>
      <c r="P53" s="83"/>
    </row>
    <row r="54" spans="2:16" s="8" customFormat="1" ht="15" customHeight="1" x14ac:dyDescent="0.2">
      <c r="B54" s="84"/>
      <c r="C54" s="59"/>
      <c r="D54" s="59"/>
      <c r="E54" s="59"/>
      <c r="H54" s="70"/>
      <c r="I54" s="70"/>
      <c r="J54" s="70"/>
      <c r="K54" s="70"/>
      <c r="L54" s="70"/>
    </row>
    <row r="55" spans="2:16" s="8" customFormat="1" ht="8.25" customHeight="1" x14ac:dyDescent="0.2">
      <c r="B55" s="85"/>
      <c r="C55" s="86"/>
      <c r="D55" s="45"/>
      <c r="E55" s="45"/>
      <c r="F55" s="45"/>
      <c r="G55" s="45"/>
      <c r="H55" s="45"/>
      <c r="I55" s="45"/>
      <c r="J55" s="45"/>
      <c r="K55" s="87"/>
      <c r="L55" s="87"/>
    </row>
    <row r="56" spans="2:16" s="8" customFormat="1" ht="15" customHeight="1" x14ac:dyDescent="0.2">
      <c r="B56" s="88"/>
      <c r="C56" s="88"/>
      <c r="D56" s="88"/>
      <c r="E56" s="88"/>
      <c r="F56" s="88"/>
      <c r="G56" s="45"/>
      <c r="H56" s="45"/>
      <c r="I56" s="45"/>
      <c r="J56" s="45"/>
      <c r="K56" s="87"/>
      <c r="L56" s="87"/>
    </row>
    <row r="57" spans="2:16" s="8" customFormat="1" ht="23.25" customHeight="1" x14ac:dyDescent="0.2">
      <c r="B57" s="18" t="s">
        <v>0</v>
      </c>
      <c r="C57" s="18" t="s">
        <v>20</v>
      </c>
      <c r="D57" s="89" t="s">
        <v>25</v>
      </c>
      <c r="E57" s="89" t="s">
        <v>26</v>
      </c>
      <c r="F57" s="89" t="s">
        <v>27</v>
      </c>
      <c r="G57" s="89" t="s">
        <v>28</v>
      </c>
      <c r="H57" s="89" t="s">
        <v>29</v>
      </c>
      <c r="I57" s="89" t="s">
        <v>30</v>
      </c>
      <c r="J57" s="89" t="s">
        <v>31</v>
      </c>
      <c r="K57" s="90" t="s">
        <v>32</v>
      </c>
      <c r="M57" s="70"/>
    </row>
    <row r="58" spans="2:16" s="8" customFormat="1" ht="18.75" customHeight="1" x14ac:dyDescent="0.2">
      <c r="B58" s="18"/>
      <c r="C58" s="18"/>
      <c r="D58" s="91" t="s">
        <v>33</v>
      </c>
      <c r="E58" s="91" t="s">
        <v>34</v>
      </c>
      <c r="F58" s="91" t="s">
        <v>35</v>
      </c>
      <c r="G58" s="91" t="s">
        <v>36</v>
      </c>
      <c r="H58" s="91" t="s">
        <v>37</v>
      </c>
      <c r="I58" s="91" t="s">
        <v>38</v>
      </c>
      <c r="J58" s="91" t="s">
        <v>39</v>
      </c>
      <c r="K58" s="90"/>
      <c r="M58" s="70"/>
    </row>
    <row r="59" spans="2:16" s="8" customFormat="1" ht="19.5" customHeight="1" x14ac:dyDescent="0.2">
      <c r="B59" s="92" t="s">
        <v>8</v>
      </c>
      <c r="C59" s="93">
        <f t="shared" ref="C59:C70" si="4">+SUM(D59:K59)</f>
        <v>11524</v>
      </c>
      <c r="D59" s="94">
        <v>0</v>
      </c>
      <c r="E59" s="95">
        <v>25</v>
      </c>
      <c r="F59" s="95">
        <v>63</v>
      </c>
      <c r="G59" s="95">
        <v>99</v>
      </c>
      <c r="H59" s="95">
        <v>1524</v>
      </c>
      <c r="I59" s="95">
        <v>5507</v>
      </c>
      <c r="J59" s="95">
        <v>604</v>
      </c>
      <c r="K59" s="95">
        <v>3702</v>
      </c>
      <c r="M59" s="96" t="s">
        <v>40</v>
      </c>
      <c r="N59" s="96" t="s">
        <v>30</v>
      </c>
      <c r="O59" s="96" t="s">
        <v>41</v>
      </c>
      <c r="P59" s="96" t="s">
        <v>32</v>
      </c>
    </row>
    <row r="60" spans="2:16" s="8" customFormat="1" ht="19.5" customHeight="1" x14ac:dyDescent="0.2">
      <c r="B60" s="35" t="s">
        <v>9</v>
      </c>
      <c r="C60" s="97">
        <f t="shared" si="4"/>
        <v>11337</v>
      </c>
      <c r="D60" s="98">
        <v>0</v>
      </c>
      <c r="E60" s="37">
        <v>25</v>
      </c>
      <c r="F60" s="37">
        <v>54</v>
      </c>
      <c r="G60" s="37">
        <v>109</v>
      </c>
      <c r="H60" s="37">
        <v>1388</v>
      </c>
      <c r="I60" s="37">
        <v>5456</v>
      </c>
      <c r="J60" s="37">
        <v>694</v>
      </c>
      <c r="K60" s="37">
        <v>3611</v>
      </c>
      <c r="M60" s="99">
        <f>D71+E71+F71+G71</f>
        <v>2333</v>
      </c>
      <c r="N60" s="99">
        <f>H71+I71</f>
        <v>82515</v>
      </c>
      <c r="O60" s="99">
        <f>J71</f>
        <v>7288</v>
      </c>
      <c r="P60" s="99">
        <f>K71</f>
        <v>45605</v>
      </c>
    </row>
    <row r="61" spans="2:16" s="8" customFormat="1" ht="19.5" customHeight="1" x14ac:dyDescent="0.2">
      <c r="B61" s="35" t="s">
        <v>10</v>
      </c>
      <c r="C61" s="97">
        <f t="shared" si="4"/>
        <v>12513</v>
      </c>
      <c r="D61" s="98">
        <v>0</v>
      </c>
      <c r="E61" s="37">
        <v>19</v>
      </c>
      <c r="F61" s="37">
        <v>67</v>
      </c>
      <c r="G61" s="37">
        <v>109</v>
      </c>
      <c r="H61" s="37">
        <v>1413</v>
      </c>
      <c r="I61" s="37">
        <v>6148</v>
      </c>
      <c r="J61" s="37">
        <v>649</v>
      </c>
      <c r="K61" s="37">
        <v>4108</v>
      </c>
      <c r="M61" s="87"/>
    </row>
    <row r="62" spans="2:16" s="8" customFormat="1" ht="19.5" customHeight="1" x14ac:dyDescent="0.2">
      <c r="B62" s="35" t="s">
        <v>11</v>
      </c>
      <c r="C62" s="97">
        <f t="shared" si="4"/>
        <v>13058</v>
      </c>
      <c r="D62" s="98">
        <v>0</v>
      </c>
      <c r="E62" s="37">
        <v>19</v>
      </c>
      <c r="F62" s="37">
        <v>62</v>
      </c>
      <c r="G62" s="37">
        <v>116</v>
      </c>
      <c r="H62" s="37">
        <v>1503</v>
      </c>
      <c r="I62" s="37">
        <v>6147</v>
      </c>
      <c r="J62" s="37">
        <v>677</v>
      </c>
      <c r="K62" s="37">
        <v>4534</v>
      </c>
      <c r="M62" s="87"/>
    </row>
    <row r="63" spans="2:16" s="8" customFormat="1" ht="19.5" customHeight="1" x14ac:dyDescent="0.2">
      <c r="B63" s="35" t="s">
        <v>12</v>
      </c>
      <c r="C63" s="97">
        <f t="shared" si="4"/>
        <v>12025</v>
      </c>
      <c r="D63" s="98">
        <v>0</v>
      </c>
      <c r="E63" s="37">
        <v>36</v>
      </c>
      <c r="F63" s="37">
        <v>52</v>
      </c>
      <c r="G63" s="37">
        <v>109</v>
      </c>
      <c r="H63" s="37">
        <v>1383</v>
      </c>
      <c r="I63" s="37">
        <v>5585</v>
      </c>
      <c r="J63" s="37">
        <v>650</v>
      </c>
      <c r="K63" s="37">
        <v>4210</v>
      </c>
      <c r="M63" s="87"/>
    </row>
    <row r="64" spans="2:16" s="8" customFormat="1" ht="19.5" customHeight="1" x14ac:dyDescent="0.2">
      <c r="B64" s="35" t="s">
        <v>13</v>
      </c>
      <c r="C64" s="97">
        <f t="shared" si="4"/>
        <v>11893</v>
      </c>
      <c r="D64" s="98">
        <v>0</v>
      </c>
      <c r="E64" s="37">
        <v>36</v>
      </c>
      <c r="F64" s="37">
        <v>51</v>
      </c>
      <c r="G64" s="37">
        <v>115</v>
      </c>
      <c r="H64" s="37">
        <v>1334</v>
      </c>
      <c r="I64" s="37">
        <v>5665</v>
      </c>
      <c r="J64" s="37">
        <v>547</v>
      </c>
      <c r="K64" s="37">
        <v>4145</v>
      </c>
      <c r="M64" s="87"/>
    </row>
    <row r="65" spans="2:16" s="8" customFormat="1" ht="19.5" customHeight="1" x14ac:dyDescent="0.2">
      <c r="B65" s="35" t="s">
        <v>14</v>
      </c>
      <c r="C65" s="97">
        <f t="shared" si="4"/>
        <v>11826</v>
      </c>
      <c r="D65" s="98">
        <v>0</v>
      </c>
      <c r="E65" s="37">
        <v>34</v>
      </c>
      <c r="F65" s="37">
        <v>70</v>
      </c>
      <c r="G65" s="37">
        <v>106</v>
      </c>
      <c r="H65" s="37">
        <v>1362</v>
      </c>
      <c r="I65" s="37">
        <v>5658</v>
      </c>
      <c r="J65" s="37">
        <v>621</v>
      </c>
      <c r="K65" s="37">
        <v>3975</v>
      </c>
      <c r="M65" s="87"/>
    </row>
    <row r="66" spans="2:16" s="8" customFormat="1" ht="19.5" customHeight="1" x14ac:dyDescent="0.2">
      <c r="B66" s="35" t="s">
        <v>15</v>
      </c>
      <c r="C66" s="97">
        <f t="shared" si="4"/>
        <v>12123</v>
      </c>
      <c r="D66" s="98">
        <v>0</v>
      </c>
      <c r="E66" s="37">
        <v>24</v>
      </c>
      <c r="F66" s="37">
        <v>92</v>
      </c>
      <c r="G66" s="37">
        <v>123</v>
      </c>
      <c r="H66" s="37">
        <v>1489</v>
      </c>
      <c r="I66" s="37">
        <v>5642</v>
      </c>
      <c r="J66" s="37">
        <v>649</v>
      </c>
      <c r="K66" s="37">
        <v>4104</v>
      </c>
      <c r="M66" s="87"/>
    </row>
    <row r="67" spans="2:16" s="8" customFormat="1" ht="19.5" customHeight="1" x14ac:dyDescent="0.2">
      <c r="B67" s="35" t="s">
        <v>16</v>
      </c>
      <c r="C67" s="97">
        <f t="shared" si="4"/>
        <v>13669</v>
      </c>
      <c r="D67" s="98">
        <v>0</v>
      </c>
      <c r="E67" s="37">
        <v>27</v>
      </c>
      <c r="F67" s="37">
        <v>74</v>
      </c>
      <c r="G67" s="37">
        <v>122</v>
      </c>
      <c r="H67" s="37">
        <v>1718</v>
      </c>
      <c r="I67" s="37">
        <v>6528</v>
      </c>
      <c r="J67" s="37">
        <v>723</v>
      </c>
      <c r="K67" s="37">
        <v>4477</v>
      </c>
      <c r="M67" s="87"/>
    </row>
    <row r="68" spans="2:16" s="8" customFormat="1" ht="19.5" customHeight="1" x14ac:dyDescent="0.2">
      <c r="B68" s="35" t="s">
        <v>17</v>
      </c>
      <c r="C68" s="97">
        <f t="shared" si="4"/>
        <v>14301</v>
      </c>
      <c r="D68" s="98">
        <v>0</v>
      </c>
      <c r="E68" s="37">
        <v>29</v>
      </c>
      <c r="F68" s="37">
        <v>46</v>
      </c>
      <c r="G68" s="37">
        <v>177</v>
      </c>
      <c r="H68" s="37">
        <v>1824</v>
      </c>
      <c r="I68" s="37">
        <v>6973</v>
      </c>
      <c r="J68" s="37">
        <v>770</v>
      </c>
      <c r="K68" s="37">
        <v>4482</v>
      </c>
      <c r="M68" s="87"/>
    </row>
    <row r="69" spans="2:16" s="8" customFormat="1" ht="19.5" customHeight="1" thickBot="1" x14ac:dyDescent="0.25">
      <c r="B69" s="35" t="s">
        <v>18</v>
      </c>
      <c r="C69" s="97">
        <f t="shared" si="4"/>
        <v>13472</v>
      </c>
      <c r="D69" s="98">
        <v>0</v>
      </c>
      <c r="E69" s="37">
        <v>26</v>
      </c>
      <c r="F69" s="37">
        <v>89</v>
      </c>
      <c r="G69" s="37">
        <v>128</v>
      </c>
      <c r="H69" s="37">
        <v>1664</v>
      </c>
      <c r="I69" s="37">
        <v>6604</v>
      </c>
      <c r="J69" s="37">
        <v>704</v>
      </c>
      <c r="K69" s="37">
        <v>4257</v>
      </c>
      <c r="M69" s="87"/>
    </row>
    <row r="70" spans="2:16" s="8" customFormat="1" ht="19.5" hidden="1" customHeight="1" thickBot="1" x14ac:dyDescent="0.25">
      <c r="B70" s="35" t="s">
        <v>19</v>
      </c>
      <c r="C70" s="97">
        <f t="shared" si="4"/>
        <v>0</v>
      </c>
      <c r="D70" s="98"/>
      <c r="E70" s="37"/>
      <c r="F70" s="37"/>
      <c r="G70" s="37"/>
      <c r="H70" s="37"/>
      <c r="I70" s="37"/>
      <c r="J70" s="37"/>
      <c r="K70" s="37"/>
      <c r="M70" s="87"/>
    </row>
    <row r="71" spans="2:16" s="8" customFormat="1" ht="19.5" customHeight="1" x14ac:dyDescent="0.2">
      <c r="B71" s="46" t="s">
        <v>20</v>
      </c>
      <c r="C71" s="47">
        <f>+SUM(C59:C70)</f>
        <v>137741</v>
      </c>
      <c r="D71" s="47">
        <f>+SUM(D59:D70)</f>
        <v>0</v>
      </c>
      <c r="E71" s="47">
        <f t="shared" ref="E71:K71" si="5">+SUM(E59:E70)</f>
        <v>300</v>
      </c>
      <c r="F71" s="47">
        <f>+SUM(F59:F70)</f>
        <v>720</v>
      </c>
      <c r="G71" s="47">
        <f t="shared" si="5"/>
        <v>1313</v>
      </c>
      <c r="H71" s="47">
        <f t="shared" si="5"/>
        <v>16602</v>
      </c>
      <c r="I71" s="47">
        <f>+SUM(I59:I70)</f>
        <v>65913</v>
      </c>
      <c r="J71" s="47">
        <f t="shared" si="5"/>
        <v>7288</v>
      </c>
      <c r="K71" s="47">
        <f t="shared" si="5"/>
        <v>45605</v>
      </c>
      <c r="M71" s="100"/>
      <c r="O71" s="101"/>
      <c r="P71" s="102"/>
    </row>
    <row r="72" spans="2:16" s="8" customFormat="1" ht="19.5" customHeight="1" x14ac:dyDescent="0.2">
      <c r="B72" s="52" t="s">
        <v>22</v>
      </c>
      <c r="C72" s="103">
        <f t="shared" ref="C72:K72" si="6">+C71/$C$71</f>
        <v>1</v>
      </c>
      <c r="D72" s="53">
        <f t="shared" si="6"/>
        <v>0</v>
      </c>
      <c r="E72" s="53">
        <f t="shared" si="6"/>
        <v>2.1780007405202517E-3</v>
      </c>
      <c r="F72" s="53">
        <f t="shared" si="6"/>
        <v>5.2272017772486039E-3</v>
      </c>
      <c r="G72" s="53">
        <f t="shared" si="6"/>
        <v>9.5323832410103022E-3</v>
      </c>
      <c r="H72" s="53">
        <f t="shared" si="6"/>
        <v>0.12053056098039074</v>
      </c>
      <c r="I72" s="53">
        <f t="shared" si="6"/>
        <v>0.47852854269970452</v>
      </c>
      <c r="J72" s="53">
        <f t="shared" si="6"/>
        <v>5.2910897989705316E-2</v>
      </c>
      <c r="K72" s="53">
        <f t="shared" si="6"/>
        <v>0.33109241257142025</v>
      </c>
      <c r="M72" s="63"/>
      <c r="O72" s="101"/>
      <c r="P72" s="102"/>
    </row>
    <row r="73" spans="2:16" s="8" customFormat="1" ht="15" customHeight="1" x14ac:dyDescent="0.2">
      <c r="B73" s="104"/>
      <c r="C73" s="96"/>
      <c r="H73" s="96"/>
      <c r="I73" s="96"/>
      <c r="J73" s="105"/>
      <c r="K73" s="105"/>
      <c r="L73" s="106"/>
    </row>
    <row r="74" spans="2:16" s="8" customFormat="1" ht="15" customHeight="1" x14ac:dyDescent="0.2">
      <c r="B74" s="104"/>
      <c r="C74" s="96"/>
      <c r="H74" s="99"/>
      <c r="I74" s="99"/>
      <c r="J74" s="107"/>
      <c r="K74" s="107"/>
      <c r="L74" s="106"/>
    </row>
    <row r="75" spans="2:16" s="8" customFormat="1" ht="15" customHeight="1" x14ac:dyDescent="0.2">
      <c r="B75" s="104"/>
      <c r="C75" s="105"/>
      <c r="D75" s="107"/>
      <c r="E75" s="107"/>
      <c r="F75" s="107"/>
      <c r="G75" s="107"/>
      <c r="H75" s="107"/>
      <c r="I75" s="107"/>
      <c r="J75" s="107"/>
      <c r="K75" s="107"/>
      <c r="L75" s="106"/>
      <c r="M75" s="63"/>
      <c r="N75" s="106"/>
      <c r="O75" s="101"/>
      <c r="P75" s="102"/>
    </row>
    <row r="76" spans="2:16" s="8" customFormat="1" ht="15" customHeight="1" x14ac:dyDescent="0.2">
      <c r="B76" s="60"/>
      <c r="C76" s="105"/>
      <c r="D76" s="107"/>
      <c r="E76" s="107"/>
      <c r="F76" s="107"/>
      <c r="G76" s="107"/>
      <c r="H76" s="107"/>
      <c r="I76" s="107"/>
      <c r="J76" s="107"/>
      <c r="K76" s="107"/>
      <c r="L76" s="106"/>
      <c r="M76" s="63"/>
      <c r="N76" s="106"/>
      <c r="O76" s="101"/>
      <c r="P76" s="102"/>
    </row>
    <row r="77" spans="2:16" s="8" customFormat="1" ht="15" customHeight="1" x14ac:dyDescent="0.2">
      <c r="B77" s="60"/>
      <c r="C77" s="63"/>
      <c r="D77" s="63"/>
      <c r="E77" s="63"/>
      <c r="F77" s="63"/>
      <c r="G77" s="63"/>
      <c r="H77" s="63"/>
      <c r="I77" s="63"/>
      <c r="J77" s="63"/>
      <c r="K77" s="63"/>
      <c r="M77" s="63"/>
      <c r="O77" s="101"/>
      <c r="P77" s="102"/>
    </row>
    <row r="78" spans="2:16" s="8" customFormat="1" ht="26.25" customHeight="1" x14ac:dyDescent="0.2">
      <c r="C78" s="108"/>
      <c r="D78" s="108"/>
      <c r="E78" s="108"/>
      <c r="F78" s="108"/>
      <c r="N78" s="101"/>
      <c r="O78" s="102"/>
      <c r="P78" s="109"/>
    </row>
    <row r="79" spans="2:16" s="8" customFormat="1" ht="24" customHeight="1" x14ac:dyDescent="0.2">
      <c r="B79" s="69" t="s">
        <v>42</v>
      </c>
      <c r="C79" s="69"/>
      <c r="D79" s="69" t="s">
        <v>20</v>
      </c>
      <c r="E79" s="69" t="s">
        <v>22</v>
      </c>
      <c r="F79" s="88"/>
      <c r="N79" s="101"/>
      <c r="O79" s="102"/>
      <c r="P79" s="109"/>
    </row>
    <row r="80" spans="2:16" s="8" customFormat="1" ht="15" customHeight="1" x14ac:dyDescent="0.2">
      <c r="B80" s="110" t="s">
        <v>43</v>
      </c>
      <c r="C80" s="111"/>
      <c r="D80" s="112">
        <v>57234</v>
      </c>
      <c r="E80" s="113">
        <f t="shared" ref="E80:E85" si="7">+D80/$D$86</f>
        <v>0.41551898127645365</v>
      </c>
      <c r="O80" s="102"/>
      <c r="P80" s="109"/>
    </row>
    <row r="81" spans="2:16" s="8" customFormat="1" ht="15" customHeight="1" x14ac:dyDescent="0.25">
      <c r="B81" s="114" t="s">
        <v>44</v>
      </c>
      <c r="C81" s="115"/>
      <c r="D81" s="116">
        <v>27653</v>
      </c>
      <c r="E81" s="117">
        <f t="shared" si="7"/>
        <v>0.2007608482586884</v>
      </c>
      <c r="F81"/>
      <c r="G81" s="118"/>
      <c r="N81" s="101"/>
      <c r="O81" s="119"/>
      <c r="P81" s="109"/>
    </row>
    <row r="82" spans="2:16" s="8" customFormat="1" ht="15" customHeight="1" x14ac:dyDescent="0.25">
      <c r="B82" s="114" t="s">
        <v>45</v>
      </c>
      <c r="C82" s="115"/>
      <c r="D82" s="116">
        <v>22660</v>
      </c>
      <c r="E82" s="117">
        <f t="shared" si="7"/>
        <v>0.16451165593396302</v>
      </c>
      <c r="F82"/>
      <c r="G82" s="118"/>
      <c r="N82" s="101"/>
      <c r="O82" s="119"/>
      <c r="P82" s="109"/>
    </row>
    <row r="83" spans="2:16" s="8" customFormat="1" ht="15" customHeight="1" x14ac:dyDescent="0.25">
      <c r="B83" s="114" t="s">
        <v>46</v>
      </c>
      <c r="C83" s="115"/>
      <c r="D83" s="116">
        <v>18299</v>
      </c>
      <c r="E83" s="117">
        <f t="shared" si="7"/>
        <v>0.13285078516926696</v>
      </c>
      <c r="F83"/>
      <c r="G83" s="118"/>
      <c r="N83" s="101"/>
      <c r="O83" s="119"/>
      <c r="P83" s="109"/>
    </row>
    <row r="84" spans="2:16" s="8" customFormat="1" ht="15" customHeight="1" x14ac:dyDescent="0.25">
      <c r="B84" s="114" t="s">
        <v>47</v>
      </c>
      <c r="C84" s="115"/>
      <c r="D84" s="116">
        <v>11650</v>
      </c>
      <c r="E84" s="117">
        <f t="shared" si="7"/>
        <v>8.4579028756869776E-2</v>
      </c>
      <c r="F84"/>
      <c r="G84" s="118"/>
      <c r="N84" s="101"/>
      <c r="O84" s="119"/>
      <c r="P84" s="109"/>
    </row>
    <row r="85" spans="2:16" s="8" customFormat="1" ht="15" customHeight="1" thickBot="1" x14ac:dyDescent="0.3">
      <c r="B85" s="120" t="s">
        <v>48</v>
      </c>
      <c r="C85" s="121"/>
      <c r="D85" s="122">
        <v>245</v>
      </c>
      <c r="E85" s="123">
        <f t="shared" si="7"/>
        <v>1.7787006047582056E-3</v>
      </c>
      <c r="F85"/>
      <c r="G85" s="118"/>
      <c r="N85" s="101"/>
      <c r="O85" s="119"/>
      <c r="P85" s="124"/>
    </row>
    <row r="86" spans="2:16" s="8" customFormat="1" ht="15" customHeight="1" x14ac:dyDescent="0.25">
      <c r="B86" s="125" t="s">
        <v>20</v>
      </c>
      <c r="C86" s="125"/>
      <c r="D86" s="126">
        <f>+SUM(D80:D85)</f>
        <v>137741</v>
      </c>
      <c r="E86" s="127">
        <v>1</v>
      </c>
      <c r="F86" s="128"/>
      <c r="G86" s="118"/>
      <c r="N86" s="101"/>
      <c r="O86" s="119"/>
    </row>
    <row r="87" spans="2:16" s="129" customFormat="1" ht="4.5" customHeight="1" x14ac:dyDescent="0.2">
      <c r="C87" s="130"/>
      <c r="D87" s="130"/>
      <c r="E87" s="130"/>
      <c r="F87" s="130"/>
    </row>
    <row r="88" spans="2:16" s="129" customFormat="1" ht="15.75" customHeight="1" x14ac:dyDescent="0.2">
      <c r="C88" s="130"/>
      <c r="D88" s="130"/>
      <c r="E88" s="130"/>
      <c r="F88" s="130"/>
    </row>
    <row r="89" spans="2:16" s="8" customFormat="1" ht="18" customHeight="1" x14ac:dyDescent="0.25">
      <c r="B89" s="131"/>
      <c r="C89" s="132"/>
      <c r="D89" s="132"/>
      <c r="E89" s="132"/>
      <c r="F89" s="132"/>
      <c r="G89" s="132"/>
      <c r="H89" s="132"/>
      <c r="I89" s="132"/>
      <c r="J89" s="132"/>
      <c r="K89" s="133"/>
      <c r="L89" s="133"/>
      <c r="M89" s="133"/>
      <c r="N89" s="133"/>
      <c r="O89" s="133"/>
      <c r="P89" s="133"/>
    </row>
    <row r="90" spans="2:16" s="8" customFormat="1" ht="8.25" customHeight="1" x14ac:dyDescent="0.2">
      <c r="B90" s="12"/>
      <c r="C90" s="66"/>
      <c r="D90" s="66"/>
      <c r="E90" s="66"/>
      <c r="F90" s="66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s="8" customFormat="1" ht="15.75" customHeight="1" x14ac:dyDescent="0.2">
      <c r="B91" s="12"/>
      <c r="C91" s="66"/>
      <c r="D91" s="66"/>
      <c r="E91" s="66"/>
      <c r="F91" s="66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 s="8" customFormat="1" ht="33.75" customHeight="1" x14ac:dyDescent="0.2">
      <c r="B92" s="67"/>
      <c r="C92" s="67"/>
      <c r="D92" s="67"/>
      <c r="E92" s="67"/>
      <c r="F92" s="67"/>
      <c r="G92" s="17"/>
      <c r="H92" s="17"/>
      <c r="I92" s="68"/>
      <c r="J92" s="68"/>
    </row>
    <row r="93" spans="2:16" s="8" customFormat="1" ht="15" customHeight="1" x14ac:dyDescent="0.2">
      <c r="B93" s="69" t="s">
        <v>0</v>
      </c>
      <c r="C93" s="69" t="s">
        <v>20</v>
      </c>
      <c r="D93" s="69" t="s">
        <v>23</v>
      </c>
      <c r="E93" s="69" t="s">
        <v>24</v>
      </c>
      <c r="G93" s="70"/>
      <c r="H93" s="70"/>
    </row>
    <row r="94" spans="2:16" s="8" customFormat="1" ht="17.25" customHeight="1" x14ac:dyDescent="0.2">
      <c r="B94" s="92" t="s">
        <v>8</v>
      </c>
      <c r="C94" s="93">
        <f t="shared" ref="C94:C105" si="8">+D94+E94</f>
        <v>11524</v>
      </c>
      <c r="D94" s="94">
        <v>8567</v>
      </c>
      <c r="E94" s="95">
        <v>2957</v>
      </c>
      <c r="G94" s="87"/>
      <c r="H94" s="64"/>
    </row>
    <row r="95" spans="2:16" s="8" customFormat="1" ht="17.25" customHeight="1" x14ac:dyDescent="0.2">
      <c r="B95" s="35" t="s">
        <v>9</v>
      </c>
      <c r="C95" s="93">
        <f t="shared" si="8"/>
        <v>11337</v>
      </c>
      <c r="D95" s="98">
        <v>8415</v>
      </c>
      <c r="E95" s="37">
        <v>2922</v>
      </c>
      <c r="G95" s="87"/>
      <c r="H95" s="64"/>
    </row>
    <row r="96" spans="2:16" s="8" customFormat="1" ht="17.25" customHeight="1" x14ac:dyDescent="0.2">
      <c r="B96" s="92" t="s">
        <v>10</v>
      </c>
      <c r="C96" s="93">
        <f t="shared" si="8"/>
        <v>12513</v>
      </c>
      <c r="D96" s="98">
        <v>9116</v>
      </c>
      <c r="E96" s="37">
        <v>3397</v>
      </c>
      <c r="G96" s="87"/>
      <c r="H96" s="64"/>
    </row>
    <row r="97" spans="2:16" s="8" customFormat="1" ht="17.25" customHeight="1" x14ac:dyDescent="0.2">
      <c r="B97" s="35" t="s">
        <v>11</v>
      </c>
      <c r="C97" s="93">
        <f t="shared" si="8"/>
        <v>13058</v>
      </c>
      <c r="D97" s="98">
        <v>9537</v>
      </c>
      <c r="E97" s="37">
        <v>3521</v>
      </c>
      <c r="G97" s="87"/>
      <c r="H97" s="64"/>
    </row>
    <row r="98" spans="2:16" s="8" customFormat="1" ht="17.25" customHeight="1" x14ac:dyDescent="0.2">
      <c r="B98" s="92" t="s">
        <v>12</v>
      </c>
      <c r="C98" s="93">
        <f t="shared" si="8"/>
        <v>12025</v>
      </c>
      <c r="D98" s="98">
        <v>8801</v>
      </c>
      <c r="E98" s="37">
        <v>3224</v>
      </c>
      <c r="G98" s="87"/>
      <c r="H98" s="64"/>
    </row>
    <row r="99" spans="2:16" s="8" customFormat="1" ht="17.25" customHeight="1" x14ac:dyDescent="0.2">
      <c r="B99" s="35" t="s">
        <v>13</v>
      </c>
      <c r="C99" s="93">
        <f t="shared" si="8"/>
        <v>11893</v>
      </c>
      <c r="D99" s="98">
        <v>8538</v>
      </c>
      <c r="E99" s="37">
        <v>3355</v>
      </c>
      <c r="G99" s="87"/>
      <c r="H99" s="64"/>
    </row>
    <row r="100" spans="2:16" s="8" customFormat="1" ht="17.25" customHeight="1" x14ac:dyDescent="0.2">
      <c r="B100" s="92" t="s">
        <v>14</v>
      </c>
      <c r="C100" s="93">
        <f t="shared" si="8"/>
        <v>11826</v>
      </c>
      <c r="D100" s="98">
        <v>8508</v>
      </c>
      <c r="E100" s="37">
        <v>3318</v>
      </c>
      <c r="G100" s="87"/>
      <c r="H100" s="64"/>
    </row>
    <row r="101" spans="2:16" s="8" customFormat="1" ht="17.25" customHeight="1" x14ac:dyDescent="0.2">
      <c r="B101" s="35" t="s">
        <v>15</v>
      </c>
      <c r="C101" s="93">
        <f t="shared" si="8"/>
        <v>12123</v>
      </c>
      <c r="D101" s="98">
        <v>8768</v>
      </c>
      <c r="E101" s="37">
        <v>3355</v>
      </c>
      <c r="G101" s="87"/>
      <c r="H101" s="64"/>
    </row>
    <row r="102" spans="2:16" s="8" customFormat="1" ht="17.25" customHeight="1" x14ac:dyDescent="0.2">
      <c r="B102" s="92" t="s">
        <v>16</v>
      </c>
      <c r="C102" s="93">
        <f t="shared" si="8"/>
        <v>13669</v>
      </c>
      <c r="D102" s="98">
        <v>9740</v>
      </c>
      <c r="E102" s="37">
        <v>3929</v>
      </c>
      <c r="G102" s="87"/>
      <c r="H102" s="64"/>
    </row>
    <row r="103" spans="2:16" s="8" customFormat="1" ht="17.25" customHeight="1" x14ac:dyDescent="0.2">
      <c r="B103" s="92" t="s">
        <v>17</v>
      </c>
      <c r="C103" s="93">
        <f t="shared" si="8"/>
        <v>14301</v>
      </c>
      <c r="D103" s="98">
        <v>10251</v>
      </c>
      <c r="E103" s="37">
        <v>4050</v>
      </c>
      <c r="G103" s="87"/>
      <c r="H103" s="64"/>
    </row>
    <row r="104" spans="2:16" s="8" customFormat="1" ht="17.25" customHeight="1" thickBot="1" x14ac:dyDescent="0.25">
      <c r="B104" s="92" t="s">
        <v>18</v>
      </c>
      <c r="C104" s="93">
        <f t="shared" si="8"/>
        <v>13472</v>
      </c>
      <c r="D104" s="98">
        <v>9647</v>
      </c>
      <c r="E104" s="37">
        <v>3825</v>
      </c>
      <c r="G104" s="87"/>
      <c r="H104" s="64"/>
    </row>
    <row r="105" spans="2:16" s="8" customFormat="1" ht="17.25" hidden="1" customHeight="1" thickBot="1" x14ac:dyDescent="0.25">
      <c r="B105" s="92" t="s">
        <v>19</v>
      </c>
      <c r="C105" s="93">
        <f t="shared" si="8"/>
        <v>0</v>
      </c>
      <c r="D105" s="98"/>
      <c r="E105" s="37"/>
      <c r="G105" s="87"/>
      <c r="H105" s="64"/>
    </row>
    <row r="106" spans="2:16" s="8" customFormat="1" ht="17.25" customHeight="1" x14ac:dyDescent="0.2">
      <c r="B106" s="78" t="s">
        <v>20</v>
      </c>
      <c r="C106" s="79">
        <f>+SUM(C94:C105)</f>
        <v>137741</v>
      </c>
      <c r="D106" s="79">
        <f t="shared" ref="D106:E106" si="9">+SUM(D94:D105)</f>
        <v>99888</v>
      </c>
      <c r="E106" s="79">
        <f t="shared" si="9"/>
        <v>37853</v>
      </c>
      <c r="G106" s="134"/>
      <c r="H106" s="80"/>
      <c r="I106" s="80"/>
      <c r="J106" s="80"/>
      <c r="K106" s="80"/>
      <c r="L106" s="80"/>
    </row>
    <row r="107" spans="2:16" s="8" customFormat="1" ht="17.25" customHeight="1" x14ac:dyDescent="0.2">
      <c r="B107" s="52" t="s">
        <v>22</v>
      </c>
      <c r="C107" s="103">
        <v>1</v>
      </c>
      <c r="D107" s="53">
        <f>+D106/C106</f>
        <v>0.72518712656362305</v>
      </c>
      <c r="E107" s="53">
        <f>+E106/C106</f>
        <v>0.27481287343637695</v>
      </c>
      <c r="G107" s="70"/>
      <c r="H107" s="70"/>
      <c r="I107" s="70"/>
      <c r="J107" s="70"/>
      <c r="K107" s="70"/>
      <c r="L107" s="70"/>
      <c r="O107" s="81" t="s">
        <v>23</v>
      </c>
      <c r="P107" s="81" t="s">
        <v>24</v>
      </c>
    </row>
    <row r="108" spans="2:16" s="8" customFormat="1" ht="15" customHeight="1" x14ac:dyDescent="0.2">
      <c r="B108" s="135"/>
      <c r="C108" s="135"/>
      <c r="D108" s="135"/>
      <c r="E108" s="135"/>
      <c r="G108" s="70"/>
      <c r="H108" s="70"/>
      <c r="I108" s="70"/>
      <c r="J108" s="70"/>
      <c r="K108" s="70"/>
      <c r="L108" s="70"/>
      <c r="O108" s="83">
        <f>+D107</f>
        <v>0.72518712656362305</v>
      </c>
      <c r="P108" s="83">
        <f>+E107</f>
        <v>0.27481287343637695</v>
      </c>
    </row>
    <row r="109" spans="2:16" s="8" customFormat="1" ht="15" customHeight="1" x14ac:dyDescent="0.2">
      <c r="B109" s="135"/>
      <c r="C109" s="135"/>
      <c r="D109" s="135"/>
      <c r="E109" s="135"/>
      <c r="G109" s="70"/>
      <c r="H109" s="70"/>
      <c r="I109" s="70"/>
      <c r="J109" s="70"/>
      <c r="K109" s="70"/>
      <c r="L109" s="70"/>
      <c r="O109" s="81"/>
      <c r="P109" s="81"/>
    </row>
    <row r="110" spans="2:16" s="8" customFormat="1" ht="15" customHeight="1" x14ac:dyDescent="0.2">
      <c r="B110" s="135"/>
      <c r="C110" s="135"/>
      <c r="D110" s="135"/>
      <c r="E110" s="135"/>
      <c r="G110" s="70"/>
      <c r="H110" s="70"/>
      <c r="I110" s="70"/>
      <c r="J110" s="70"/>
      <c r="K110" s="70"/>
      <c r="L110" s="70"/>
      <c r="O110" s="81"/>
      <c r="P110" s="81"/>
    </row>
    <row r="111" spans="2:16" s="8" customFormat="1" ht="26.25" customHeight="1" x14ac:dyDescent="0.2">
      <c r="B111" s="85"/>
      <c r="C111" s="45"/>
      <c r="D111" s="45"/>
      <c r="E111" s="45"/>
      <c r="F111" s="45"/>
      <c r="G111" s="45"/>
      <c r="H111" s="45"/>
      <c r="I111" s="45"/>
      <c r="J111" s="45"/>
      <c r="K111" s="87"/>
      <c r="L111" s="87"/>
    </row>
    <row r="112" spans="2:16" s="8" customFormat="1" ht="15" customHeight="1" x14ac:dyDescent="0.2">
      <c r="B112" s="88"/>
      <c r="C112" s="88"/>
      <c r="D112" s="88"/>
      <c r="E112" s="88"/>
      <c r="F112" s="88"/>
      <c r="G112" s="45"/>
      <c r="H112" s="45"/>
      <c r="I112" s="45"/>
      <c r="J112" s="45"/>
      <c r="K112" s="87"/>
      <c r="L112" s="87"/>
    </row>
    <row r="113" spans="2:16" s="8" customFormat="1" ht="24" customHeight="1" x14ac:dyDescent="0.2">
      <c r="B113" s="18" t="s">
        <v>0</v>
      </c>
      <c r="C113" s="18" t="s">
        <v>20</v>
      </c>
      <c r="D113" s="69" t="s">
        <v>25</v>
      </c>
      <c r="E113" s="69" t="s">
        <v>26</v>
      </c>
      <c r="F113" s="69" t="s">
        <v>27</v>
      </c>
      <c r="G113" s="69" t="s">
        <v>28</v>
      </c>
      <c r="H113" s="69" t="s">
        <v>29</v>
      </c>
      <c r="I113" s="69" t="s">
        <v>30</v>
      </c>
      <c r="J113" s="69" t="s">
        <v>31</v>
      </c>
      <c r="K113" s="18" t="s">
        <v>32</v>
      </c>
      <c r="L113" s="70"/>
    </row>
    <row r="114" spans="2:16" s="8" customFormat="1" ht="12" customHeight="1" x14ac:dyDescent="0.2">
      <c r="B114" s="18"/>
      <c r="C114" s="18"/>
      <c r="D114" s="91" t="s">
        <v>33</v>
      </c>
      <c r="E114" s="91" t="s">
        <v>34</v>
      </c>
      <c r="F114" s="91" t="s">
        <v>35</v>
      </c>
      <c r="G114" s="91" t="s">
        <v>36</v>
      </c>
      <c r="H114" s="91" t="s">
        <v>37</v>
      </c>
      <c r="I114" s="91" t="s">
        <v>38</v>
      </c>
      <c r="J114" s="91" t="s">
        <v>39</v>
      </c>
      <c r="K114" s="18"/>
      <c r="L114" s="70"/>
    </row>
    <row r="115" spans="2:16" s="8" customFormat="1" ht="18" customHeight="1" x14ac:dyDescent="0.2">
      <c r="B115" s="92" t="s">
        <v>8</v>
      </c>
      <c r="C115" s="93">
        <f t="shared" ref="C115:C126" si="10">SUM(D115:K115)</f>
        <v>11524</v>
      </c>
      <c r="D115" s="94">
        <v>1060</v>
      </c>
      <c r="E115" s="95">
        <v>1446</v>
      </c>
      <c r="F115" s="95">
        <v>742</v>
      </c>
      <c r="G115" s="95">
        <v>629</v>
      </c>
      <c r="H115" s="95">
        <v>1630</v>
      </c>
      <c r="I115" s="95">
        <v>3795</v>
      </c>
      <c r="J115" s="95">
        <v>987</v>
      </c>
      <c r="K115" s="95">
        <v>1235</v>
      </c>
      <c r="L115" s="87"/>
      <c r="M115" s="96" t="s">
        <v>49</v>
      </c>
      <c r="N115" s="96" t="s">
        <v>30</v>
      </c>
      <c r="O115" s="96" t="s">
        <v>41</v>
      </c>
      <c r="P115" s="96" t="s">
        <v>32</v>
      </c>
    </row>
    <row r="116" spans="2:16" s="8" customFormat="1" ht="18" customHeight="1" x14ac:dyDescent="0.2">
      <c r="B116" s="92" t="s">
        <v>9</v>
      </c>
      <c r="C116" s="93">
        <f t="shared" si="10"/>
        <v>11337</v>
      </c>
      <c r="D116" s="94">
        <v>1106</v>
      </c>
      <c r="E116" s="95">
        <v>1540</v>
      </c>
      <c r="F116" s="95">
        <v>778</v>
      </c>
      <c r="G116" s="95">
        <v>606</v>
      </c>
      <c r="H116" s="95">
        <v>1434</v>
      </c>
      <c r="I116" s="95">
        <v>3711</v>
      </c>
      <c r="J116" s="95">
        <v>1041</v>
      </c>
      <c r="K116" s="95">
        <v>1121</v>
      </c>
      <c r="L116" s="87"/>
      <c r="M116" s="99">
        <f>SUM(D127:G127)</f>
        <v>53847</v>
      </c>
      <c r="N116" s="99">
        <f>H127+I127</f>
        <v>58622</v>
      </c>
      <c r="O116" s="99">
        <f>J127</f>
        <v>11425</v>
      </c>
      <c r="P116" s="99">
        <f>K127</f>
        <v>13847</v>
      </c>
    </row>
    <row r="117" spans="2:16" s="8" customFormat="1" ht="18" customHeight="1" x14ac:dyDescent="0.2">
      <c r="B117" s="92" t="s">
        <v>10</v>
      </c>
      <c r="C117" s="93">
        <f t="shared" si="10"/>
        <v>12513</v>
      </c>
      <c r="D117" s="94">
        <v>1238</v>
      </c>
      <c r="E117" s="95">
        <v>1824</v>
      </c>
      <c r="F117" s="95">
        <v>925</v>
      </c>
      <c r="G117" s="95">
        <v>725</v>
      </c>
      <c r="H117" s="95">
        <v>1545</v>
      </c>
      <c r="I117" s="95">
        <v>3978</v>
      </c>
      <c r="J117" s="95">
        <v>1039</v>
      </c>
      <c r="K117" s="95">
        <v>1239</v>
      </c>
      <c r="L117" s="87"/>
    </row>
    <row r="118" spans="2:16" s="8" customFormat="1" ht="18" customHeight="1" x14ac:dyDescent="0.2">
      <c r="B118" s="92" t="s">
        <v>11</v>
      </c>
      <c r="C118" s="93">
        <f t="shared" si="10"/>
        <v>13058</v>
      </c>
      <c r="D118" s="94">
        <v>1393</v>
      </c>
      <c r="E118" s="95">
        <v>2004</v>
      </c>
      <c r="F118" s="95">
        <v>1074</v>
      </c>
      <c r="G118" s="95">
        <v>824</v>
      </c>
      <c r="H118" s="95">
        <v>1568</v>
      </c>
      <c r="I118" s="95">
        <v>3876</v>
      </c>
      <c r="J118" s="95">
        <v>1033</v>
      </c>
      <c r="K118" s="95">
        <v>1286</v>
      </c>
      <c r="L118" s="87"/>
    </row>
    <row r="119" spans="2:16" s="8" customFormat="1" ht="18" customHeight="1" x14ac:dyDescent="0.2">
      <c r="B119" s="92" t="s">
        <v>12</v>
      </c>
      <c r="C119" s="93">
        <f t="shared" si="10"/>
        <v>12025</v>
      </c>
      <c r="D119" s="94">
        <v>1203</v>
      </c>
      <c r="E119" s="95">
        <v>1746</v>
      </c>
      <c r="F119" s="95">
        <v>955</v>
      </c>
      <c r="G119" s="95">
        <v>712</v>
      </c>
      <c r="H119" s="95">
        <v>1457</v>
      </c>
      <c r="I119" s="95">
        <v>3648</v>
      </c>
      <c r="J119" s="95">
        <v>998</v>
      </c>
      <c r="K119" s="95">
        <v>1306</v>
      </c>
      <c r="L119" s="87"/>
    </row>
    <row r="120" spans="2:16" s="8" customFormat="1" ht="18" customHeight="1" x14ac:dyDescent="0.2">
      <c r="B120" s="92" t="s">
        <v>13</v>
      </c>
      <c r="C120" s="93">
        <f t="shared" si="10"/>
        <v>11893</v>
      </c>
      <c r="D120" s="94">
        <v>1295</v>
      </c>
      <c r="E120" s="95">
        <v>1763</v>
      </c>
      <c r="F120" s="95">
        <v>994</v>
      </c>
      <c r="G120" s="95">
        <v>760</v>
      </c>
      <c r="H120" s="95">
        <v>1350</v>
      </c>
      <c r="I120" s="95">
        <v>3560</v>
      </c>
      <c r="J120" s="95">
        <v>931</v>
      </c>
      <c r="K120" s="95">
        <v>1240</v>
      </c>
      <c r="L120" s="87"/>
    </row>
    <row r="121" spans="2:16" s="8" customFormat="1" ht="18" customHeight="1" x14ac:dyDescent="0.2">
      <c r="B121" s="92" t="s">
        <v>14</v>
      </c>
      <c r="C121" s="93">
        <f t="shared" si="10"/>
        <v>11826</v>
      </c>
      <c r="D121" s="94">
        <v>1274</v>
      </c>
      <c r="E121" s="95">
        <v>1783</v>
      </c>
      <c r="F121" s="95">
        <v>924</v>
      </c>
      <c r="G121" s="95">
        <v>718</v>
      </c>
      <c r="H121" s="95">
        <v>1352</v>
      </c>
      <c r="I121" s="95">
        <v>3521</v>
      </c>
      <c r="J121" s="95">
        <v>992</v>
      </c>
      <c r="K121" s="95">
        <v>1262</v>
      </c>
      <c r="L121" s="87"/>
    </row>
    <row r="122" spans="2:16" s="8" customFormat="1" ht="18" customHeight="1" x14ac:dyDescent="0.2">
      <c r="B122" s="92" t="s">
        <v>15</v>
      </c>
      <c r="C122" s="93">
        <f t="shared" si="10"/>
        <v>12123</v>
      </c>
      <c r="D122" s="94">
        <v>1243</v>
      </c>
      <c r="E122" s="95">
        <v>1771</v>
      </c>
      <c r="F122" s="95">
        <v>1004</v>
      </c>
      <c r="G122" s="95">
        <v>766</v>
      </c>
      <c r="H122" s="95">
        <v>1472</v>
      </c>
      <c r="I122" s="95">
        <v>3564</v>
      </c>
      <c r="J122" s="95">
        <v>1041</v>
      </c>
      <c r="K122" s="95">
        <v>1262</v>
      </c>
      <c r="L122" s="87"/>
    </row>
    <row r="123" spans="2:16" s="8" customFormat="1" ht="18" customHeight="1" x14ac:dyDescent="0.2">
      <c r="B123" s="92" t="s">
        <v>16</v>
      </c>
      <c r="C123" s="93">
        <f t="shared" si="10"/>
        <v>13669</v>
      </c>
      <c r="D123" s="94">
        <v>1452</v>
      </c>
      <c r="E123" s="95">
        <v>2120</v>
      </c>
      <c r="F123" s="95">
        <v>1172</v>
      </c>
      <c r="G123" s="95">
        <v>884</v>
      </c>
      <c r="H123" s="95">
        <v>1688</v>
      </c>
      <c r="I123" s="95">
        <v>3893</v>
      </c>
      <c r="J123" s="95">
        <v>1107</v>
      </c>
      <c r="K123" s="95">
        <v>1353</v>
      </c>
      <c r="L123" s="87"/>
    </row>
    <row r="124" spans="2:16" s="8" customFormat="1" ht="18" customHeight="1" x14ac:dyDescent="0.2">
      <c r="B124" s="92" t="s">
        <v>17</v>
      </c>
      <c r="C124" s="93">
        <f t="shared" si="10"/>
        <v>14301</v>
      </c>
      <c r="D124" s="94">
        <v>1561</v>
      </c>
      <c r="E124" s="95">
        <v>2255</v>
      </c>
      <c r="F124" s="95">
        <v>1105</v>
      </c>
      <c r="G124" s="95">
        <v>943</v>
      </c>
      <c r="H124" s="95">
        <v>1726</v>
      </c>
      <c r="I124" s="95">
        <v>4249</v>
      </c>
      <c r="J124" s="95">
        <v>1176</v>
      </c>
      <c r="K124" s="95">
        <v>1286</v>
      </c>
      <c r="L124" s="87"/>
    </row>
    <row r="125" spans="2:16" s="8" customFormat="1" ht="18" customHeight="1" thickBot="1" x14ac:dyDescent="0.25">
      <c r="B125" s="92" t="s">
        <v>18</v>
      </c>
      <c r="C125" s="93">
        <f t="shared" si="10"/>
        <v>13472</v>
      </c>
      <c r="D125" s="94">
        <v>1570</v>
      </c>
      <c r="E125" s="95">
        <v>1990</v>
      </c>
      <c r="F125" s="95">
        <v>1156</v>
      </c>
      <c r="G125" s="95">
        <v>814</v>
      </c>
      <c r="H125" s="95">
        <v>1612</v>
      </c>
      <c r="I125" s="95">
        <v>3993</v>
      </c>
      <c r="J125" s="95">
        <v>1080</v>
      </c>
      <c r="K125" s="95">
        <v>1257</v>
      </c>
      <c r="L125" s="87"/>
    </row>
    <row r="126" spans="2:16" s="8" customFormat="1" ht="18" hidden="1" customHeight="1" thickBot="1" x14ac:dyDescent="0.25">
      <c r="B126" s="92" t="s">
        <v>19</v>
      </c>
      <c r="C126" s="93">
        <f t="shared" si="10"/>
        <v>0</v>
      </c>
      <c r="D126" s="94"/>
      <c r="E126" s="95"/>
      <c r="F126" s="95"/>
      <c r="G126" s="95"/>
      <c r="H126" s="95"/>
      <c r="I126" s="95"/>
      <c r="J126" s="95"/>
      <c r="K126" s="95"/>
      <c r="L126" s="87"/>
    </row>
    <row r="127" spans="2:16" s="8" customFormat="1" ht="18" customHeight="1" x14ac:dyDescent="0.2">
      <c r="B127" s="78" t="s">
        <v>20</v>
      </c>
      <c r="C127" s="79">
        <f>+SUM(C115:C126)</f>
        <v>137741</v>
      </c>
      <c r="D127" s="79">
        <f t="shared" ref="D127:K127" si="11">+SUM(D115:D126)</f>
        <v>14395</v>
      </c>
      <c r="E127" s="79">
        <f t="shared" si="11"/>
        <v>20242</v>
      </c>
      <c r="F127" s="79">
        <f t="shared" si="11"/>
        <v>10829</v>
      </c>
      <c r="G127" s="79">
        <f t="shared" si="11"/>
        <v>8381</v>
      </c>
      <c r="H127" s="79">
        <f t="shared" si="11"/>
        <v>16834</v>
      </c>
      <c r="I127" s="79">
        <f t="shared" si="11"/>
        <v>41788</v>
      </c>
      <c r="J127" s="79">
        <f t="shared" si="11"/>
        <v>11425</v>
      </c>
      <c r="K127" s="79">
        <f t="shared" si="11"/>
        <v>13847</v>
      </c>
      <c r="L127" s="100"/>
      <c r="N127" s="101"/>
      <c r="O127" s="102"/>
      <c r="P127" s="109"/>
    </row>
    <row r="128" spans="2:16" s="8" customFormat="1" ht="18" customHeight="1" x14ac:dyDescent="0.2">
      <c r="B128" s="52" t="s">
        <v>22</v>
      </c>
      <c r="C128" s="103">
        <f t="shared" ref="C128:K128" si="12">+C127/$C$127</f>
        <v>1</v>
      </c>
      <c r="D128" s="53">
        <f t="shared" si="12"/>
        <v>0.10450773553263008</v>
      </c>
      <c r="E128" s="53">
        <f t="shared" si="12"/>
        <v>0.14695696996536978</v>
      </c>
      <c r="F128" s="53">
        <f t="shared" si="12"/>
        <v>7.8618566730312686E-2</v>
      </c>
      <c r="G128" s="53">
        <f t="shared" si="12"/>
        <v>6.0846080687667434E-2</v>
      </c>
      <c r="H128" s="53">
        <f t="shared" si="12"/>
        <v>0.12221488155305973</v>
      </c>
      <c r="I128" s="53">
        <f t="shared" si="12"/>
        <v>0.30338098314953427</v>
      </c>
      <c r="J128" s="53">
        <f t="shared" si="12"/>
        <v>8.2945528201479587E-2</v>
      </c>
      <c r="K128" s="53">
        <f t="shared" si="12"/>
        <v>0.10052925417994642</v>
      </c>
      <c r="L128" s="63"/>
      <c r="N128" s="101"/>
      <c r="O128" s="102"/>
      <c r="P128" s="109"/>
    </row>
    <row r="129" spans="2:17" s="8" customFormat="1" ht="15" customHeight="1" x14ac:dyDescent="0.2">
      <c r="B129" s="136"/>
      <c r="C129" s="106"/>
      <c r="H129" s="137"/>
      <c r="I129" s="99"/>
      <c r="J129" s="99"/>
      <c r="L129" s="99"/>
    </row>
    <row r="130" spans="2:17" s="8" customFormat="1" ht="15" customHeight="1" x14ac:dyDescent="0.2">
      <c r="B130" s="60"/>
      <c r="C130" s="135"/>
      <c r="D130" s="135"/>
      <c r="E130" s="64"/>
      <c r="F130" s="64"/>
      <c r="G130" s="64"/>
      <c r="H130" s="64"/>
      <c r="I130" s="106"/>
      <c r="J130" s="106"/>
      <c r="K130" s="106"/>
      <c r="L130" s="106"/>
      <c r="M130" s="106"/>
      <c r="N130" s="106"/>
      <c r="O130" s="106"/>
      <c r="P130" s="106"/>
    </row>
    <row r="131" spans="2:17" s="8" customFormat="1" ht="21" customHeight="1" x14ac:dyDescent="0.2">
      <c r="B131" s="88"/>
      <c r="C131" s="135"/>
      <c r="D131" s="135"/>
      <c r="E131" s="64"/>
      <c r="F131" s="64"/>
      <c r="G131" s="64"/>
      <c r="H131" s="64"/>
    </row>
    <row r="132" spans="2:17" s="8" customFormat="1" ht="25.5" customHeight="1" x14ac:dyDescent="0.2">
      <c r="B132" s="69" t="s">
        <v>0</v>
      </c>
      <c r="C132" s="69" t="s">
        <v>20</v>
      </c>
      <c r="D132" s="69" t="s">
        <v>50</v>
      </c>
      <c r="E132" s="69" t="s">
        <v>51</v>
      </c>
      <c r="F132" s="69" t="s">
        <v>52</v>
      </c>
      <c r="G132" s="69" t="s">
        <v>53</v>
      </c>
      <c r="H132" s="69" t="s">
        <v>54</v>
      </c>
      <c r="I132" s="70"/>
      <c r="J132" s="70"/>
      <c r="K132" s="70"/>
      <c r="L132" s="70"/>
      <c r="M132" s="70"/>
      <c r="N132" s="70"/>
      <c r="O132" s="70"/>
      <c r="Q132" s="108"/>
    </row>
    <row r="133" spans="2:17" s="8" customFormat="1" ht="18" customHeight="1" x14ac:dyDescent="0.2">
      <c r="B133" s="138" t="s">
        <v>8</v>
      </c>
      <c r="C133" s="139">
        <f>+SUM(D133:H133)</f>
        <v>11524</v>
      </c>
      <c r="D133" s="94">
        <v>3020</v>
      </c>
      <c r="E133" s="95">
        <v>3951</v>
      </c>
      <c r="F133" s="95">
        <v>767</v>
      </c>
      <c r="G133" s="95">
        <v>37</v>
      </c>
      <c r="H133" s="95">
        <v>3749</v>
      </c>
      <c r="I133" s="45"/>
      <c r="J133" s="45"/>
      <c r="K133" s="45"/>
      <c r="L133" s="108"/>
      <c r="M133" s="108"/>
      <c r="N133" s="108"/>
      <c r="O133" s="108"/>
      <c r="Q133" s="108"/>
    </row>
    <row r="134" spans="2:17" s="8" customFormat="1" ht="18" customHeight="1" x14ac:dyDescent="0.2">
      <c r="B134" s="140" t="s">
        <v>9</v>
      </c>
      <c r="C134" s="139">
        <f t="shared" ref="C134:C144" si="13">+SUM(D134:H134)</f>
        <v>11337</v>
      </c>
      <c r="D134" s="98">
        <v>3009</v>
      </c>
      <c r="E134" s="37">
        <v>3968</v>
      </c>
      <c r="F134" s="37">
        <v>757</v>
      </c>
      <c r="G134" s="37">
        <v>33</v>
      </c>
      <c r="H134" s="37">
        <v>3570</v>
      </c>
      <c r="I134" s="45"/>
      <c r="J134" s="45"/>
      <c r="K134" s="45"/>
      <c r="L134" s="108"/>
      <c r="M134" s="108"/>
      <c r="N134" s="108"/>
      <c r="O134" s="108"/>
      <c r="Q134" s="108"/>
    </row>
    <row r="135" spans="2:17" s="8" customFormat="1" ht="18" customHeight="1" x14ac:dyDescent="0.2">
      <c r="B135" s="140" t="s">
        <v>10</v>
      </c>
      <c r="C135" s="139">
        <f t="shared" si="13"/>
        <v>12513</v>
      </c>
      <c r="D135" s="98">
        <v>3379</v>
      </c>
      <c r="E135" s="37">
        <v>4457</v>
      </c>
      <c r="F135" s="37">
        <v>843</v>
      </c>
      <c r="G135" s="37">
        <v>27</v>
      </c>
      <c r="H135" s="37">
        <v>3807</v>
      </c>
      <c r="I135" s="45"/>
      <c r="J135" s="45"/>
      <c r="K135" s="45"/>
      <c r="L135" s="108"/>
      <c r="M135" s="108"/>
      <c r="N135" s="108"/>
      <c r="O135" s="108"/>
      <c r="Q135" s="108"/>
    </row>
    <row r="136" spans="2:17" s="8" customFormat="1" ht="18" customHeight="1" x14ac:dyDescent="0.2">
      <c r="B136" s="140" t="s">
        <v>11</v>
      </c>
      <c r="C136" s="139">
        <f t="shared" si="13"/>
        <v>13058</v>
      </c>
      <c r="D136" s="98">
        <v>3558</v>
      </c>
      <c r="E136" s="37">
        <v>4808</v>
      </c>
      <c r="F136" s="37">
        <v>943</v>
      </c>
      <c r="G136" s="37">
        <v>36</v>
      </c>
      <c r="H136" s="37">
        <v>3713</v>
      </c>
      <c r="I136" s="45"/>
      <c r="J136" s="45"/>
      <c r="K136" s="45"/>
      <c r="L136" s="108"/>
      <c r="M136" s="108"/>
      <c r="N136" s="108"/>
      <c r="O136" s="108"/>
      <c r="Q136" s="108"/>
    </row>
    <row r="137" spans="2:17" s="8" customFormat="1" ht="18" customHeight="1" x14ac:dyDescent="0.2">
      <c r="B137" s="140" t="s">
        <v>12</v>
      </c>
      <c r="C137" s="139">
        <f t="shared" si="13"/>
        <v>12025</v>
      </c>
      <c r="D137" s="98">
        <v>3209</v>
      </c>
      <c r="E137" s="37">
        <v>4285</v>
      </c>
      <c r="F137" s="37">
        <v>852</v>
      </c>
      <c r="G137" s="37">
        <v>32</v>
      </c>
      <c r="H137" s="37">
        <v>3647</v>
      </c>
      <c r="I137" s="45"/>
      <c r="J137" s="45"/>
      <c r="K137" s="45"/>
      <c r="L137" s="108"/>
      <c r="M137" s="108"/>
      <c r="N137" s="108"/>
      <c r="O137" s="108"/>
      <c r="Q137" s="108"/>
    </row>
    <row r="138" spans="2:17" s="8" customFormat="1" ht="18" customHeight="1" x14ac:dyDescent="0.2">
      <c r="B138" s="140" t="s">
        <v>13</v>
      </c>
      <c r="C138" s="139">
        <f t="shared" si="13"/>
        <v>11893</v>
      </c>
      <c r="D138" s="98">
        <v>3211</v>
      </c>
      <c r="E138" s="37">
        <v>4334</v>
      </c>
      <c r="F138" s="37">
        <v>915</v>
      </c>
      <c r="G138" s="37">
        <v>19</v>
      </c>
      <c r="H138" s="37">
        <v>3414</v>
      </c>
      <c r="I138" s="45"/>
      <c r="J138" s="45"/>
      <c r="K138" s="45"/>
      <c r="L138" s="108"/>
      <c r="M138" s="108"/>
      <c r="N138" s="108"/>
      <c r="O138" s="108"/>
      <c r="Q138" s="108"/>
    </row>
    <row r="139" spans="2:17" s="8" customFormat="1" ht="18" customHeight="1" x14ac:dyDescent="0.2">
      <c r="B139" s="140" t="s">
        <v>14</v>
      </c>
      <c r="C139" s="139">
        <f t="shared" si="13"/>
        <v>11826</v>
      </c>
      <c r="D139" s="98">
        <v>3233</v>
      </c>
      <c r="E139" s="37">
        <v>4237</v>
      </c>
      <c r="F139" s="37">
        <v>901</v>
      </c>
      <c r="G139" s="37">
        <v>19</v>
      </c>
      <c r="H139" s="37">
        <v>3436</v>
      </c>
      <c r="I139" s="45"/>
      <c r="J139" s="45"/>
      <c r="K139" s="45"/>
      <c r="L139" s="108"/>
      <c r="M139" s="108"/>
      <c r="N139" s="108"/>
      <c r="O139" s="108"/>
      <c r="Q139" s="108"/>
    </row>
    <row r="140" spans="2:17" s="8" customFormat="1" ht="18" customHeight="1" x14ac:dyDescent="0.2">
      <c r="B140" s="140" t="s">
        <v>15</v>
      </c>
      <c r="C140" s="139">
        <f t="shared" si="13"/>
        <v>12123</v>
      </c>
      <c r="D140" s="98">
        <v>3504</v>
      </c>
      <c r="E140" s="37">
        <v>4306</v>
      </c>
      <c r="F140" s="37">
        <v>971</v>
      </c>
      <c r="G140" s="37">
        <v>33</v>
      </c>
      <c r="H140" s="37">
        <v>3309</v>
      </c>
      <c r="I140" s="45"/>
      <c r="J140" s="45"/>
      <c r="K140" s="45"/>
      <c r="L140" s="108"/>
      <c r="M140" s="108"/>
      <c r="N140" s="108"/>
      <c r="O140" s="108"/>
      <c r="Q140" s="108"/>
    </row>
    <row r="141" spans="2:17" s="8" customFormat="1" ht="18" customHeight="1" x14ac:dyDescent="0.2">
      <c r="B141" s="140" t="s">
        <v>16</v>
      </c>
      <c r="C141" s="139">
        <f t="shared" si="13"/>
        <v>13669</v>
      </c>
      <c r="D141" s="98">
        <v>4120</v>
      </c>
      <c r="E141" s="37">
        <v>4799</v>
      </c>
      <c r="F141" s="37">
        <v>970</v>
      </c>
      <c r="G141" s="37">
        <v>28</v>
      </c>
      <c r="H141" s="37">
        <v>3752</v>
      </c>
      <c r="I141" s="45"/>
      <c r="J141" s="45"/>
      <c r="K141" s="45"/>
      <c r="L141" s="108"/>
      <c r="M141" s="108"/>
      <c r="N141" s="108"/>
      <c r="O141" s="108"/>
      <c r="Q141" s="108"/>
    </row>
    <row r="142" spans="2:17" s="8" customFormat="1" ht="18" customHeight="1" x14ac:dyDescent="0.2">
      <c r="B142" s="140" t="s">
        <v>17</v>
      </c>
      <c r="C142" s="139">
        <f t="shared" si="13"/>
        <v>14301</v>
      </c>
      <c r="D142" s="98">
        <v>4284</v>
      </c>
      <c r="E142" s="37">
        <v>5077</v>
      </c>
      <c r="F142" s="37">
        <v>1029</v>
      </c>
      <c r="G142" s="37">
        <v>34</v>
      </c>
      <c r="H142" s="37">
        <v>3877</v>
      </c>
      <c r="I142" s="45"/>
      <c r="J142" s="45"/>
      <c r="K142" s="45"/>
      <c r="L142" s="108"/>
      <c r="M142" s="108"/>
      <c r="N142" s="108"/>
      <c r="O142" s="108"/>
      <c r="Q142" s="108"/>
    </row>
    <row r="143" spans="2:17" s="8" customFormat="1" ht="18" customHeight="1" thickBot="1" x14ac:dyDescent="0.25">
      <c r="B143" s="140" t="s">
        <v>18</v>
      </c>
      <c r="C143" s="139">
        <f t="shared" si="13"/>
        <v>13472</v>
      </c>
      <c r="D143" s="98">
        <v>4147</v>
      </c>
      <c r="E143" s="37">
        <v>4713</v>
      </c>
      <c r="F143" s="37">
        <v>1025</v>
      </c>
      <c r="G143" s="37">
        <v>29</v>
      </c>
      <c r="H143" s="37">
        <v>3558</v>
      </c>
      <c r="I143" s="45"/>
      <c r="J143" s="45"/>
      <c r="K143" s="45"/>
      <c r="L143" s="108"/>
      <c r="M143" s="108"/>
      <c r="N143" s="108"/>
      <c r="O143" s="108"/>
      <c r="Q143" s="108"/>
    </row>
    <row r="144" spans="2:17" s="8" customFormat="1" ht="18" hidden="1" customHeight="1" thickBot="1" x14ac:dyDescent="0.25">
      <c r="B144" s="141" t="s">
        <v>19</v>
      </c>
      <c r="C144" s="139">
        <f t="shared" si="13"/>
        <v>0</v>
      </c>
      <c r="D144" s="142"/>
      <c r="E144" s="143"/>
      <c r="F144" s="143"/>
      <c r="G144" s="143"/>
      <c r="H144" s="143"/>
      <c r="I144" s="45"/>
      <c r="J144" s="45"/>
      <c r="K144" s="45"/>
      <c r="L144" s="108"/>
      <c r="M144" s="108"/>
      <c r="N144" s="108"/>
      <c r="O144" s="108"/>
      <c r="Q144" s="108"/>
    </row>
    <row r="145" spans="2:17" s="8" customFormat="1" ht="15" customHeight="1" x14ac:dyDescent="0.2">
      <c r="B145" s="78" t="s">
        <v>20</v>
      </c>
      <c r="C145" s="79">
        <f>SUM(C133:C144)</f>
        <v>137741</v>
      </c>
      <c r="D145" s="79">
        <f t="shared" ref="D145:H145" si="14">SUM(D133:D144)</f>
        <v>38674</v>
      </c>
      <c r="E145" s="79">
        <f t="shared" si="14"/>
        <v>48935</v>
      </c>
      <c r="F145" s="79">
        <f t="shared" si="14"/>
        <v>9973</v>
      </c>
      <c r="G145" s="79">
        <f t="shared" si="14"/>
        <v>327</v>
      </c>
      <c r="H145" s="79">
        <f t="shared" si="14"/>
        <v>39832</v>
      </c>
      <c r="I145" s="100"/>
      <c r="J145" s="100"/>
      <c r="K145" s="100"/>
      <c r="L145" s="100"/>
      <c r="M145" s="100"/>
      <c r="N145" s="100"/>
      <c r="O145" s="100"/>
      <c r="Q145" s="108"/>
    </row>
    <row r="146" spans="2:17" s="8" customFormat="1" ht="14.25" customHeight="1" x14ac:dyDescent="0.2">
      <c r="B146" s="52" t="s">
        <v>22</v>
      </c>
      <c r="C146" s="103">
        <f>+C145/$C$145</f>
        <v>1</v>
      </c>
      <c r="D146" s="103">
        <f t="shared" ref="D146:H146" si="15">+D145/$C$145</f>
        <v>0.28077333546293404</v>
      </c>
      <c r="E146" s="103">
        <f t="shared" si="15"/>
        <v>0.35526822079119508</v>
      </c>
      <c r="F146" s="103">
        <f t="shared" si="15"/>
        <v>7.2404004617361573E-2</v>
      </c>
      <c r="G146" s="103">
        <f t="shared" si="15"/>
        <v>2.3740208071670746E-3</v>
      </c>
      <c r="H146" s="103">
        <f t="shared" si="15"/>
        <v>0.28918041832134223</v>
      </c>
      <c r="I146" s="12"/>
      <c r="J146" s="12"/>
      <c r="K146" s="12"/>
      <c r="L146" s="12"/>
      <c r="M146" s="12"/>
      <c r="N146" s="12"/>
      <c r="O146" s="12"/>
      <c r="Q146" s="108"/>
    </row>
    <row r="147" spans="2:17" s="8" customFormat="1" ht="14.25" customHeight="1" x14ac:dyDescent="0.2">
      <c r="B147" s="144" t="s">
        <v>55</v>
      </c>
      <c r="C147" s="45"/>
      <c r="D147" s="45"/>
      <c r="E147" s="45"/>
      <c r="F147" s="145"/>
      <c r="J147" s="12"/>
      <c r="K147" s="12"/>
      <c r="L147" s="12"/>
      <c r="M147" s="12"/>
      <c r="N147" s="12"/>
      <c r="O147" s="12"/>
      <c r="P147" s="12"/>
    </row>
    <row r="148" spans="2:17" s="8" customFormat="1" ht="14.25" customHeight="1" x14ac:dyDescent="0.2">
      <c r="B148" s="144"/>
      <c r="C148" s="45"/>
      <c r="D148" s="45"/>
      <c r="E148" s="45"/>
      <c r="F148" s="145"/>
      <c r="J148" s="12"/>
      <c r="K148" s="12"/>
      <c r="L148" s="12"/>
      <c r="M148" s="12"/>
      <c r="N148" s="12"/>
      <c r="O148" s="12"/>
      <c r="P148" s="12"/>
    </row>
    <row r="149" spans="2:17" s="8" customFormat="1" ht="14.25" customHeight="1" x14ac:dyDescent="0.2">
      <c r="B149" s="144"/>
      <c r="C149" s="45"/>
      <c r="D149" s="45"/>
      <c r="E149" s="45"/>
      <c r="F149" s="145"/>
      <c r="J149" s="12"/>
      <c r="K149" s="12"/>
      <c r="L149" s="12"/>
      <c r="M149" s="12"/>
      <c r="N149" s="12"/>
      <c r="O149" s="12"/>
      <c r="P149" s="12"/>
    </row>
    <row r="150" spans="2:17" s="8" customFormat="1" ht="14.25" customHeight="1" x14ac:dyDescent="0.2">
      <c r="B150" s="144"/>
      <c r="C150" s="45"/>
      <c r="D150" s="45"/>
      <c r="E150" s="45"/>
      <c r="F150" s="145"/>
      <c r="J150" s="12"/>
      <c r="K150" s="12"/>
      <c r="L150" s="12"/>
      <c r="M150" s="12"/>
      <c r="N150" s="12"/>
      <c r="O150" s="12"/>
      <c r="P150" s="12"/>
    </row>
    <row r="151" spans="2:17" s="8" customFormat="1" ht="51" customHeight="1" x14ac:dyDescent="0.2">
      <c r="B151" s="69" t="s">
        <v>0</v>
      </c>
      <c r="C151" s="69" t="s">
        <v>56</v>
      </c>
      <c r="D151" s="69" t="s">
        <v>57</v>
      </c>
      <c r="E151" s="69" t="s">
        <v>58</v>
      </c>
      <c r="F151" s="69" t="s">
        <v>59</v>
      </c>
      <c r="G151" s="69" t="s">
        <v>60</v>
      </c>
      <c r="H151" s="69" t="s">
        <v>61</v>
      </c>
      <c r="I151" s="69" t="s">
        <v>62</v>
      </c>
      <c r="J151" s="69" t="s">
        <v>63</v>
      </c>
      <c r="K151" s="69" t="s">
        <v>64</v>
      </c>
      <c r="L151" s="69" t="s">
        <v>65</v>
      </c>
      <c r="M151" s="70"/>
      <c r="N151" s="70"/>
      <c r="P151" s="108"/>
      <c r="Q151" s="108"/>
    </row>
    <row r="152" spans="2:17" s="8" customFormat="1" ht="18" customHeight="1" x14ac:dyDescent="0.2">
      <c r="B152" s="138" t="s">
        <v>8</v>
      </c>
      <c r="C152" s="94">
        <v>19</v>
      </c>
      <c r="D152" s="95">
        <v>34</v>
      </c>
      <c r="E152" s="95">
        <v>482</v>
      </c>
      <c r="F152" s="95">
        <v>525</v>
      </c>
      <c r="G152" s="95">
        <v>64</v>
      </c>
      <c r="H152" s="95">
        <v>85</v>
      </c>
      <c r="I152" s="95">
        <v>411</v>
      </c>
      <c r="J152" s="95">
        <v>447</v>
      </c>
      <c r="K152" s="95">
        <v>40</v>
      </c>
      <c r="L152" s="95">
        <v>2424</v>
      </c>
      <c r="M152" s="108"/>
      <c r="N152" s="108"/>
      <c r="P152" s="108"/>
      <c r="Q152" s="108"/>
    </row>
    <row r="153" spans="2:17" s="8" customFormat="1" ht="18" customHeight="1" x14ac:dyDescent="0.2">
      <c r="B153" s="140" t="s">
        <v>9</v>
      </c>
      <c r="C153" s="98">
        <v>24</v>
      </c>
      <c r="D153" s="37">
        <v>35</v>
      </c>
      <c r="E153" s="37">
        <v>441</v>
      </c>
      <c r="F153" s="37">
        <v>499</v>
      </c>
      <c r="G153" s="37">
        <v>45</v>
      </c>
      <c r="H153" s="37">
        <v>75</v>
      </c>
      <c r="I153" s="37">
        <v>379</v>
      </c>
      <c r="J153" s="37">
        <v>393</v>
      </c>
      <c r="K153" s="37">
        <v>46</v>
      </c>
      <c r="L153" s="37">
        <v>2352</v>
      </c>
      <c r="M153" s="108"/>
      <c r="N153" s="108"/>
      <c r="P153" s="108"/>
      <c r="Q153" s="108"/>
    </row>
    <row r="154" spans="2:17" s="8" customFormat="1" ht="18" customHeight="1" x14ac:dyDescent="0.2">
      <c r="B154" s="140" t="s">
        <v>10</v>
      </c>
      <c r="C154" s="98">
        <v>26</v>
      </c>
      <c r="D154" s="37">
        <v>22</v>
      </c>
      <c r="E154" s="37">
        <v>476</v>
      </c>
      <c r="F154" s="37">
        <v>480</v>
      </c>
      <c r="G154" s="37">
        <v>54</v>
      </c>
      <c r="H154" s="37">
        <v>55</v>
      </c>
      <c r="I154" s="37">
        <v>336</v>
      </c>
      <c r="J154" s="37">
        <v>392</v>
      </c>
      <c r="K154" s="37">
        <v>27</v>
      </c>
      <c r="L154" s="37">
        <v>2614</v>
      </c>
      <c r="M154" s="108"/>
      <c r="N154" s="108"/>
      <c r="P154" s="108"/>
      <c r="Q154" s="108"/>
    </row>
    <row r="155" spans="2:17" s="8" customFormat="1" ht="18" customHeight="1" x14ac:dyDescent="0.2">
      <c r="B155" s="140" t="s">
        <v>11</v>
      </c>
      <c r="C155" s="98">
        <v>17</v>
      </c>
      <c r="D155" s="37">
        <v>30</v>
      </c>
      <c r="E155" s="37">
        <v>346</v>
      </c>
      <c r="F155" s="37">
        <v>472</v>
      </c>
      <c r="G155" s="37">
        <v>64</v>
      </c>
      <c r="H155" s="37">
        <v>64</v>
      </c>
      <c r="I155" s="37">
        <v>420</v>
      </c>
      <c r="J155" s="37">
        <v>457</v>
      </c>
      <c r="K155" s="37">
        <v>29</v>
      </c>
      <c r="L155" s="37">
        <v>2529</v>
      </c>
      <c r="M155" s="108"/>
      <c r="N155" s="108"/>
      <c r="P155" s="108"/>
      <c r="Q155" s="108"/>
    </row>
    <row r="156" spans="2:17" s="8" customFormat="1" ht="18" customHeight="1" x14ac:dyDescent="0.2">
      <c r="B156" s="140" t="s">
        <v>12</v>
      </c>
      <c r="C156" s="98">
        <v>14</v>
      </c>
      <c r="D156" s="37">
        <v>25</v>
      </c>
      <c r="E156" s="37">
        <v>318</v>
      </c>
      <c r="F156" s="37">
        <v>419</v>
      </c>
      <c r="G156" s="37">
        <v>57</v>
      </c>
      <c r="H156" s="37">
        <v>62</v>
      </c>
      <c r="I156" s="37">
        <v>375</v>
      </c>
      <c r="J156" s="37">
        <v>431</v>
      </c>
      <c r="K156" s="37">
        <v>28</v>
      </c>
      <c r="L156" s="37">
        <v>2564</v>
      </c>
      <c r="M156" s="108"/>
      <c r="N156" s="108"/>
      <c r="P156" s="108"/>
      <c r="Q156" s="108"/>
    </row>
    <row r="157" spans="2:17" s="8" customFormat="1" ht="18" customHeight="1" x14ac:dyDescent="0.2">
      <c r="B157" s="140" t="s">
        <v>13</v>
      </c>
      <c r="C157" s="98">
        <v>23</v>
      </c>
      <c r="D157" s="37">
        <v>19</v>
      </c>
      <c r="E157" s="37">
        <v>267</v>
      </c>
      <c r="F157" s="37">
        <v>379</v>
      </c>
      <c r="G157" s="37">
        <v>65</v>
      </c>
      <c r="H157" s="37">
        <v>61</v>
      </c>
      <c r="I157" s="37">
        <v>366</v>
      </c>
      <c r="J157" s="37">
        <v>446</v>
      </c>
      <c r="K157" s="37">
        <v>21</v>
      </c>
      <c r="L157" s="37">
        <v>2370</v>
      </c>
      <c r="M157" s="108"/>
      <c r="N157" s="108"/>
      <c r="P157" s="108"/>
      <c r="Q157" s="108"/>
    </row>
    <row r="158" spans="2:17" s="8" customFormat="1" ht="18" customHeight="1" x14ac:dyDescent="0.2">
      <c r="B158" s="140" t="s">
        <v>14</v>
      </c>
      <c r="C158" s="98">
        <v>12</v>
      </c>
      <c r="D158" s="37">
        <v>24</v>
      </c>
      <c r="E158" s="37">
        <v>299</v>
      </c>
      <c r="F158" s="37">
        <v>353</v>
      </c>
      <c r="G158" s="37">
        <v>74</v>
      </c>
      <c r="H158" s="37">
        <v>62</v>
      </c>
      <c r="I158" s="37">
        <v>423</v>
      </c>
      <c r="J158" s="37">
        <v>448</v>
      </c>
      <c r="K158" s="37">
        <v>18</v>
      </c>
      <c r="L158" s="37">
        <v>2342</v>
      </c>
      <c r="M158" s="108"/>
      <c r="N158" s="108"/>
      <c r="P158" s="108"/>
      <c r="Q158" s="108"/>
    </row>
    <row r="159" spans="2:17" s="8" customFormat="1" ht="18" customHeight="1" x14ac:dyDescent="0.2">
      <c r="B159" s="140" t="s">
        <v>15</v>
      </c>
      <c r="C159" s="98">
        <v>22</v>
      </c>
      <c r="D159" s="37">
        <v>21</v>
      </c>
      <c r="E159" s="37">
        <v>339</v>
      </c>
      <c r="F159" s="37">
        <v>348</v>
      </c>
      <c r="G159" s="37">
        <v>57</v>
      </c>
      <c r="H159" s="37">
        <v>67</v>
      </c>
      <c r="I159" s="37">
        <v>360</v>
      </c>
      <c r="J159" s="37">
        <v>440</v>
      </c>
      <c r="K159" s="37">
        <v>20</v>
      </c>
      <c r="L159" s="37">
        <v>2018</v>
      </c>
      <c r="M159" s="108"/>
      <c r="N159" s="108"/>
      <c r="P159" s="108"/>
      <c r="Q159" s="108"/>
    </row>
    <row r="160" spans="2:17" s="8" customFormat="1" ht="18" customHeight="1" x14ac:dyDescent="0.2">
      <c r="B160" s="140" t="s">
        <v>16</v>
      </c>
      <c r="C160" s="98">
        <v>20</v>
      </c>
      <c r="D160" s="37">
        <v>25</v>
      </c>
      <c r="E160" s="37">
        <v>310</v>
      </c>
      <c r="F160" s="37">
        <v>405</v>
      </c>
      <c r="G160" s="37">
        <v>83</v>
      </c>
      <c r="H160" s="37">
        <v>70</v>
      </c>
      <c r="I160" s="37">
        <v>534</v>
      </c>
      <c r="J160" s="37">
        <v>524</v>
      </c>
      <c r="K160" s="37">
        <v>21</v>
      </c>
      <c r="L160" s="37">
        <v>2226</v>
      </c>
      <c r="M160" s="108"/>
      <c r="N160" s="108"/>
      <c r="P160" s="108"/>
      <c r="Q160" s="108"/>
    </row>
    <row r="161" spans="2:17" s="8" customFormat="1" ht="18" customHeight="1" x14ac:dyDescent="0.2">
      <c r="B161" s="140" t="s">
        <v>17</v>
      </c>
      <c r="C161" s="98">
        <v>18</v>
      </c>
      <c r="D161" s="37">
        <v>33</v>
      </c>
      <c r="E161" s="37">
        <v>361</v>
      </c>
      <c r="F161" s="37">
        <v>427</v>
      </c>
      <c r="G161" s="37">
        <v>70</v>
      </c>
      <c r="H161" s="37">
        <v>65</v>
      </c>
      <c r="I161" s="37">
        <v>554</v>
      </c>
      <c r="J161" s="37">
        <v>585</v>
      </c>
      <c r="K161" s="37">
        <v>25</v>
      </c>
      <c r="L161" s="37">
        <v>2229</v>
      </c>
      <c r="M161" s="108"/>
      <c r="N161" s="108"/>
      <c r="P161" s="108"/>
      <c r="Q161" s="108"/>
    </row>
    <row r="162" spans="2:17" s="8" customFormat="1" ht="18" customHeight="1" thickBot="1" x14ac:dyDescent="0.25">
      <c r="B162" s="140" t="s">
        <v>18</v>
      </c>
      <c r="C162" s="98">
        <v>15</v>
      </c>
      <c r="D162" s="37">
        <v>29</v>
      </c>
      <c r="E162" s="37">
        <v>314</v>
      </c>
      <c r="F162" s="37">
        <v>404</v>
      </c>
      <c r="G162" s="37">
        <v>53</v>
      </c>
      <c r="H162" s="37">
        <v>56</v>
      </c>
      <c r="I162" s="37">
        <v>551</v>
      </c>
      <c r="J162" s="37">
        <v>576</v>
      </c>
      <c r="K162" s="37">
        <v>13</v>
      </c>
      <c r="L162" s="37">
        <v>1926</v>
      </c>
      <c r="M162" s="108"/>
      <c r="N162" s="108"/>
      <c r="P162" s="108"/>
      <c r="Q162" s="108"/>
    </row>
    <row r="163" spans="2:17" s="8" customFormat="1" ht="18" hidden="1" customHeight="1" thickBot="1" x14ac:dyDescent="0.25">
      <c r="B163" s="141" t="s">
        <v>19</v>
      </c>
      <c r="C163" s="142"/>
      <c r="D163" s="143"/>
      <c r="E163" s="143"/>
      <c r="F163" s="143"/>
      <c r="G163" s="143"/>
      <c r="H163" s="143"/>
      <c r="I163" s="143"/>
      <c r="J163" s="143"/>
      <c r="K163" s="143"/>
      <c r="L163" s="143"/>
      <c r="M163" s="108"/>
      <c r="N163" s="108"/>
      <c r="P163" s="108"/>
      <c r="Q163" s="108"/>
    </row>
    <row r="164" spans="2:17" s="8" customFormat="1" ht="15" customHeight="1" x14ac:dyDescent="0.2">
      <c r="B164" s="78" t="s">
        <v>20</v>
      </c>
      <c r="C164" s="79">
        <f t="shared" ref="C164:L164" si="16">SUM(C152:C163)</f>
        <v>210</v>
      </c>
      <c r="D164" s="79">
        <f t="shared" si="16"/>
        <v>297</v>
      </c>
      <c r="E164" s="79">
        <f t="shared" si="16"/>
        <v>3953</v>
      </c>
      <c r="F164" s="79">
        <f t="shared" si="16"/>
        <v>4711</v>
      </c>
      <c r="G164" s="79">
        <f t="shared" si="16"/>
        <v>686</v>
      </c>
      <c r="H164" s="79">
        <f t="shared" si="16"/>
        <v>722</v>
      </c>
      <c r="I164" s="79">
        <f t="shared" si="16"/>
        <v>4709</v>
      </c>
      <c r="J164" s="79">
        <f t="shared" si="16"/>
        <v>5139</v>
      </c>
      <c r="K164" s="79">
        <f t="shared" si="16"/>
        <v>288</v>
      </c>
      <c r="L164" s="79">
        <f t="shared" si="16"/>
        <v>25594</v>
      </c>
      <c r="M164" s="100"/>
      <c r="N164" s="100"/>
      <c r="P164" s="108"/>
      <c r="Q164" s="108"/>
    </row>
    <row r="165" spans="2:17" s="8" customFormat="1" ht="14.25" customHeight="1" x14ac:dyDescent="0.2">
      <c r="B165" s="144" t="s">
        <v>66</v>
      </c>
      <c r="C165" s="45"/>
      <c r="D165" s="45"/>
      <c r="E165" s="45"/>
      <c r="F165" s="145"/>
      <c r="N165" s="12"/>
      <c r="O165" s="12"/>
      <c r="P165" s="12"/>
    </row>
    <row r="166" spans="2:17" s="8" customFormat="1" ht="14.25" customHeight="1" x14ac:dyDescent="0.2">
      <c r="B166" s="146" t="s">
        <v>67</v>
      </c>
      <c r="C166" s="45"/>
      <c r="D166" s="45"/>
      <c r="E166" s="45"/>
      <c r="F166" s="145"/>
      <c r="J166" s="12"/>
      <c r="K166" s="12"/>
      <c r="L166" s="12"/>
      <c r="M166" s="12"/>
      <c r="N166" s="12"/>
      <c r="O166" s="12"/>
      <c r="P166" s="12"/>
    </row>
    <row r="167" spans="2:17" s="8" customFormat="1" ht="14.25" customHeight="1" x14ac:dyDescent="0.2">
      <c r="B167" s="144"/>
      <c r="C167" s="45"/>
      <c r="D167" s="45"/>
      <c r="E167" s="45"/>
      <c r="F167" s="145"/>
      <c r="J167" s="12"/>
      <c r="K167" s="12"/>
      <c r="L167" s="12"/>
      <c r="M167" s="12"/>
      <c r="N167" s="12"/>
      <c r="O167" s="12"/>
      <c r="P167" s="12"/>
    </row>
    <row r="168" spans="2:17" s="8" customFormat="1" ht="14.25" customHeight="1" x14ac:dyDescent="0.2">
      <c r="B168" s="144"/>
      <c r="C168" s="45"/>
      <c r="D168" s="45"/>
      <c r="E168" s="45"/>
      <c r="F168" s="145"/>
      <c r="J168" s="12"/>
      <c r="K168" s="12"/>
      <c r="L168" s="12"/>
      <c r="M168" s="12"/>
      <c r="N168" s="12"/>
      <c r="O168" s="12"/>
      <c r="P168" s="12"/>
    </row>
    <row r="169" spans="2:17" s="8" customFormat="1" ht="18" customHeight="1" x14ac:dyDescent="0.25">
      <c r="B169" s="9"/>
      <c r="C169" s="10"/>
      <c r="D169" s="10"/>
      <c r="E169" s="10"/>
      <c r="F169" s="10"/>
      <c r="G169" s="10"/>
      <c r="H169" s="10"/>
      <c r="I169" s="10"/>
      <c r="J169" s="10"/>
      <c r="K169" s="11"/>
      <c r="L169" s="11"/>
      <c r="M169" s="11"/>
      <c r="N169" s="11"/>
      <c r="O169" s="11"/>
      <c r="P169" s="11"/>
    </row>
    <row r="170" spans="2:17" s="8" customFormat="1" ht="18.75" customHeight="1" x14ac:dyDescent="0.2">
      <c r="B170" s="12"/>
      <c r="C170" s="66"/>
      <c r="D170" s="66"/>
      <c r="E170" s="66"/>
      <c r="F170" s="66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2:17" s="8" customFormat="1" ht="24.75" customHeight="1" x14ac:dyDescent="0.2">
      <c r="B171" s="88"/>
      <c r="C171" s="88"/>
      <c r="D171" s="88"/>
      <c r="E171" s="88"/>
      <c r="F171" s="88"/>
      <c r="G171" s="17"/>
      <c r="H171" s="17"/>
      <c r="I171" s="68"/>
      <c r="J171" s="68"/>
    </row>
    <row r="172" spans="2:17" customFormat="1" ht="24" customHeight="1" x14ac:dyDescent="0.25">
      <c r="B172" s="69" t="s">
        <v>0</v>
      </c>
      <c r="C172" s="69" t="s">
        <v>20</v>
      </c>
      <c r="D172" s="69" t="s">
        <v>23</v>
      </c>
      <c r="E172" s="69" t="s">
        <v>24</v>
      </c>
      <c r="F172" s="69" t="s">
        <v>32</v>
      </c>
      <c r="G172" s="70"/>
      <c r="H172" s="70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customHeight="1" x14ac:dyDescent="0.25">
      <c r="B173" s="92" t="s">
        <v>8</v>
      </c>
      <c r="C173" s="93">
        <f>SUM(D173:F173)</f>
        <v>7775</v>
      </c>
      <c r="D173" s="94">
        <v>1478</v>
      </c>
      <c r="E173" s="95">
        <v>4240</v>
      </c>
      <c r="F173" s="95">
        <v>2057</v>
      </c>
      <c r="G173" s="87"/>
      <c r="H173" s="64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customHeight="1" x14ac:dyDescent="0.25">
      <c r="B174" s="35" t="s">
        <v>9</v>
      </c>
      <c r="C174" s="97">
        <f>SUM(D174:F174)</f>
        <v>7767</v>
      </c>
      <c r="D174" s="98">
        <v>1570</v>
      </c>
      <c r="E174" s="37">
        <v>4220</v>
      </c>
      <c r="F174" s="37">
        <v>1977</v>
      </c>
      <c r="G174" s="64"/>
      <c r="H174" s="64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customHeight="1" x14ac:dyDescent="0.25">
      <c r="B175" s="35" t="s">
        <v>10</v>
      </c>
      <c r="C175" s="97">
        <f>SUM(D175:F175)</f>
        <v>8706</v>
      </c>
      <c r="D175" s="98">
        <v>1818</v>
      </c>
      <c r="E175" s="37">
        <v>4578</v>
      </c>
      <c r="F175" s="37">
        <v>2310</v>
      </c>
      <c r="G175" s="64"/>
      <c r="H175" s="64"/>
      <c r="I175" s="8"/>
      <c r="J175" s="8"/>
      <c r="K175" s="8"/>
      <c r="L175" s="8"/>
      <c r="M175" s="8"/>
      <c r="N175" s="8"/>
      <c r="O175" s="8"/>
      <c r="P175" s="8"/>
    </row>
    <row r="176" spans="2:17" customFormat="1" ht="16.5" customHeight="1" x14ac:dyDescent="0.25">
      <c r="B176" s="35" t="s">
        <v>11</v>
      </c>
      <c r="C176" s="97">
        <f>SUM(D176:F176)</f>
        <v>9345</v>
      </c>
      <c r="D176" s="98">
        <v>1942</v>
      </c>
      <c r="E176" s="37">
        <v>4909</v>
      </c>
      <c r="F176" s="37">
        <v>2494</v>
      </c>
      <c r="G176" s="64"/>
      <c r="H176" s="64"/>
      <c r="I176" s="8"/>
      <c r="J176" s="8"/>
      <c r="K176" s="8"/>
      <c r="L176" s="8"/>
      <c r="M176" s="8"/>
      <c r="N176" s="8"/>
      <c r="O176" s="8"/>
      <c r="P176" s="8"/>
    </row>
    <row r="177" spans="2:16" customFormat="1" ht="16.5" customHeight="1" x14ac:dyDescent="0.25">
      <c r="B177" s="35" t="s">
        <v>12</v>
      </c>
      <c r="C177" s="97">
        <f>SUM(D177:F177)</f>
        <v>8378</v>
      </c>
      <c r="D177" s="98">
        <v>1718</v>
      </c>
      <c r="E177" s="37">
        <v>4410</v>
      </c>
      <c r="F177" s="37">
        <v>2250</v>
      </c>
      <c r="G177" s="64"/>
      <c r="H177" s="64"/>
      <c r="I177" s="8"/>
      <c r="J177" s="8"/>
      <c r="K177" s="8"/>
      <c r="L177" s="8"/>
      <c r="M177" s="8"/>
      <c r="N177" s="8"/>
      <c r="O177" s="8"/>
      <c r="P177" s="8"/>
    </row>
    <row r="178" spans="2:16" customFormat="1" ht="16.5" customHeight="1" x14ac:dyDescent="0.25">
      <c r="B178" s="35" t="s">
        <v>13</v>
      </c>
      <c r="C178" s="97">
        <f t="shared" ref="C178:C184" si="17">SUM(D178:F178)</f>
        <v>8479</v>
      </c>
      <c r="D178" s="98">
        <v>1201</v>
      </c>
      <c r="E178" s="37">
        <v>6577</v>
      </c>
      <c r="F178" s="37">
        <v>701</v>
      </c>
      <c r="G178" s="64"/>
      <c r="H178" s="64"/>
      <c r="I178" s="8"/>
      <c r="J178" s="8"/>
      <c r="K178" s="8"/>
      <c r="L178" s="8"/>
      <c r="M178" s="8"/>
      <c r="N178" s="8"/>
    </row>
    <row r="179" spans="2:16" customFormat="1" ht="16.5" customHeight="1" x14ac:dyDescent="0.25">
      <c r="B179" s="35" t="s">
        <v>14</v>
      </c>
      <c r="C179" s="97">
        <f t="shared" si="17"/>
        <v>8390</v>
      </c>
      <c r="D179" s="98">
        <v>1775</v>
      </c>
      <c r="E179" s="37">
        <v>4468</v>
      </c>
      <c r="F179" s="37">
        <v>2147</v>
      </c>
      <c r="G179" s="64"/>
      <c r="H179" s="64"/>
      <c r="I179" s="8"/>
      <c r="J179" s="8"/>
      <c r="K179" s="8"/>
      <c r="L179" s="8"/>
      <c r="M179" s="8"/>
      <c r="N179" s="8"/>
    </row>
    <row r="180" spans="2:16" customFormat="1" ht="16.5" customHeight="1" x14ac:dyDescent="0.25">
      <c r="B180" s="35" t="s">
        <v>15</v>
      </c>
      <c r="C180" s="97">
        <f t="shared" si="17"/>
        <v>8814</v>
      </c>
      <c r="D180" s="98">
        <v>1724</v>
      </c>
      <c r="E180" s="37">
        <v>4758</v>
      </c>
      <c r="F180" s="37">
        <v>2332</v>
      </c>
      <c r="G180" s="64"/>
      <c r="H180" s="64"/>
      <c r="I180" s="8"/>
      <c r="J180" s="8"/>
      <c r="K180" s="8"/>
      <c r="L180" s="8"/>
      <c r="M180" s="8"/>
      <c r="N180" s="8"/>
      <c r="O180" s="1"/>
      <c r="P180" s="1"/>
    </row>
    <row r="181" spans="2:16" customFormat="1" ht="16.5" customHeight="1" x14ac:dyDescent="0.25">
      <c r="B181" s="35" t="s">
        <v>16</v>
      </c>
      <c r="C181" s="97">
        <f t="shared" si="17"/>
        <v>9917</v>
      </c>
      <c r="D181" s="98">
        <v>1995</v>
      </c>
      <c r="E181" s="37">
        <v>5319</v>
      </c>
      <c r="F181" s="37">
        <v>2603</v>
      </c>
      <c r="G181" s="64"/>
      <c r="H181" s="64"/>
      <c r="I181" s="8"/>
      <c r="J181" s="8"/>
      <c r="K181" s="8"/>
      <c r="L181" s="8"/>
      <c r="M181" s="8"/>
      <c r="N181" s="8"/>
      <c r="O181" s="1"/>
      <c r="P181" s="1"/>
    </row>
    <row r="182" spans="2:16" customFormat="1" ht="16.5" customHeight="1" x14ac:dyDescent="0.25">
      <c r="B182" s="35" t="s">
        <v>17</v>
      </c>
      <c r="C182" s="97">
        <f t="shared" si="17"/>
        <v>10424</v>
      </c>
      <c r="D182" s="98">
        <v>2030</v>
      </c>
      <c r="E182" s="37">
        <v>5825</v>
      </c>
      <c r="F182" s="37">
        <v>2569</v>
      </c>
      <c r="G182" s="64"/>
      <c r="H182" s="64"/>
      <c r="I182" s="8"/>
      <c r="J182" s="8"/>
      <c r="K182" s="8"/>
      <c r="L182" s="8"/>
      <c r="M182" s="8"/>
      <c r="N182" s="8"/>
      <c r="O182" s="1"/>
      <c r="P182" s="1"/>
    </row>
    <row r="183" spans="2:16" customFormat="1" ht="16.5" customHeight="1" thickBot="1" x14ac:dyDescent="0.3">
      <c r="B183" s="35" t="s">
        <v>18</v>
      </c>
      <c r="C183" s="97">
        <f t="shared" si="17"/>
        <v>9914</v>
      </c>
      <c r="D183" s="147">
        <v>1954</v>
      </c>
      <c r="E183" s="148">
        <v>5489</v>
      </c>
      <c r="F183" s="148">
        <v>2471</v>
      </c>
      <c r="G183" s="64"/>
      <c r="H183" s="64"/>
      <c r="I183" s="8"/>
      <c r="J183" s="8"/>
      <c r="K183" s="8"/>
      <c r="L183" s="8"/>
      <c r="M183" s="8"/>
      <c r="N183" s="8"/>
      <c r="O183" s="8"/>
      <c r="P183" s="8"/>
    </row>
    <row r="184" spans="2:16" customFormat="1" ht="16.5" hidden="1" customHeight="1" thickBot="1" x14ac:dyDescent="0.3">
      <c r="B184" s="149" t="s">
        <v>19</v>
      </c>
      <c r="C184" s="97">
        <f t="shared" si="17"/>
        <v>0</v>
      </c>
      <c r="D184" s="150"/>
      <c r="E184" s="143"/>
      <c r="F184" s="143"/>
      <c r="G184" s="64"/>
      <c r="H184" s="8"/>
      <c r="I184" s="8"/>
      <c r="J184" s="8"/>
      <c r="K184" s="8"/>
      <c r="L184" s="8"/>
      <c r="M184" s="8"/>
      <c r="N184" s="8"/>
      <c r="O184" s="1"/>
      <c r="P184" s="1"/>
    </row>
    <row r="185" spans="2:16" customFormat="1" x14ac:dyDescent="0.25">
      <c r="B185" s="78" t="s">
        <v>20</v>
      </c>
      <c r="C185" s="79">
        <f>+SUM(C173:C184)</f>
        <v>97909</v>
      </c>
      <c r="D185" s="79">
        <f>+SUM(D173:D184)</f>
        <v>19205</v>
      </c>
      <c r="E185" s="79">
        <f t="shared" ref="E185:F185" si="18">+SUM(E173:E184)</f>
        <v>54793</v>
      </c>
      <c r="F185" s="79">
        <f t="shared" si="18"/>
        <v>23911</v>
      </c>
      <c r="G185" s="100"/>
      <c r="H185" s="80"/>
      <c r="I185" s="80"/>
      <c r="J185" s="80"/>
      <c r="K185" s="80"/>
      <c r="L185" s="80"/>
      <c r="M185" s="8"/>
      <c r="N185" s="8"/>
      <c r="O185" s="81" t="s">
        <v>23</v>
      </c>
      <c r="P185" s="81" t="s">
        <v>24</v>
      </c>
    </row>
    <row r="186" spans="2:16" customFormat="1" ht="15" customHeight="1" x14ac:dyDescent="0.25">
      <c r="B186" s="52" t="s">
        <v>22</v>
      </c>
      <c r="C186" s="103">
        <f>+C185/$C$185</f>
        <v>1</v>
      </c>
      <c r="D186" s="53">
        <f>+D185/$C$185</f>
        <v>0.1961515284601007</v>
      </c>
      <c r="E186" s="53">
        <f>+E185/$C$185</f>
        <v>0.55963190309368904</v>
      </c>
      <c r="F186" s="53">
        <f>+F185/$C$185</f>
        <v>0.24421656844621026</v>
      </c>
      <c r="G186" s="61"/>
      <c r="H186" s="70"/>
      <c r="I186" s="70"/>
      <c r="J186" s="70"/>
      <c r="K186" s="70"/>
      <c r="L186" s="70"/>
      <c r="M186" s="8"/>
      <c r="N186" s="8"/>
      <c r="O186" s="83">
        <f>+D186</f>
        <v>0.1961515284601007</v>
      </c>
      <c r="P186" s="83">
        <f>+E186</f>
        <v>0.55963190309368904</v>
      </c>
    </row>
    <row r="187" spans="2:16" customFormat="1" ht="3.75" customHeight="1" x14ac:dyDescent="0.25">
      <c r="B187" s="151"/>
      <c r="C187" s="151"/>
      <c r="D187" s="151"/>
      <c r="E187" s="151"/>
      <c r="F187" s="151"/>
      <c r="G187" s="61"/>
      <c r="H187" s="70"/>
      <c r="I187" s="70"/>
      <c r="J187" s="70"/>
      <c r="K187" s="70"/>
      <c r="L187" s="70"/>
      <c r="M187" s="8"/>
      <c r="N187" s="8"/>
      <c r="O187" s="83"/>
      <c r="P187" s="83"/>
    </row>
    <row r="188" spans="2:16" customFormat="1" ht="3.75" customHeight="1" x14ac:dyDescent="0.25">
      <c r="B188" s="151"/>
      <c r="C188" s="151"/>
      <c r="D188" s="151"/>
      <c r="E188" s="151"/>
      <c r="F188" s="151"/>
      <c r="G188" s="61"/>
      <c r="H188" s="70"/>
      <c r="I188" s="70"/>
      <c r="J188" s="70"/>
      <c r="K188" s="70"/>
      <c r="L188" s="70"/>
      <c r="M188" s="8"/>
      <c r="N188" s="8"/>
      <c r="O188" s="83"/>
      <c r="P188" s="83"/>
    </row>
    <row r="189" spans="2:16" customFormat="1" ht="44.25" customHeight="1" x14ac:dyDescent="0.25">
      <c r="B189" s="88"/>
      <c r="C189" s="88"/>
      <c r="D189" s="88"/>
      <c r="E189" s="88"/>
      <c r="F189" s="88"/>
      <c r="G189" s="45"/>
      <c r="H189" s="45"/>
      <c r="I189" s="45"/>
      <c r="J189" s="45"/>
      <c r="K189" s="87"/>
      <c r="L189" s="87"/>
      <c r="M189" s="8"/>
      <c r="N189" s="8"/>
      <c r="O189" s="8"/>
      <c r="P189" s="8"/>
    </row>
    <row r="190" spans="2:16" customFormat="1" ht="25.5" customHeight="1" x14ac:dyDescent="0.25">
      <c r="B190" s="18" t="s">
        <v>0</v>
      </c>
      <c r="C190" s="18" t="s">
        <v>20</v>
      </c>
      <c r="D190" s="69" t="s">
        <v>25</v>
      </c>
      <c r="E190" s="69" t="s">
        <v>26</v>
      </c>
      <c r="F190" s="69" t="s">
        <v>27</v>
      </c>
      <c r="G190" s="69" t="s">
        <v>28</v>
      </c>
      <c r="H190" s="69" t="s">
        <v>29</v>
      </c>
      <c r="I190" s="69" t="s">
        <v>30</v>
      </c>
      <c r="J190" s="69" t="s">
        <v>31</v>
      </c>
      <c r="K190" s="18" t="s">
        <v>32</v>
      </c>
      <c r="M190" s="70"/>
      <c r="N190" s="8"/>
      <c r="O190" s="8"/>
      <c r="P190" s="8"/>
    </row>
    <row r="191" spans="2:16" customFormat="1" ht="13.5" customHeight="1" x14ac:dyDescent="0.25">
      <c r="B191" s="18"/>
      <c r="C191" s="18"/>
      <c r="D191" s="91" t="s">
        <v>33</v>
      </c>
      <c r="E191" s="91" t="s">
        <v>34</v>
      </c>
      <c r="F191" s="91" t="s">
        <v>35</v>
      </c>
      <c r="G191" s="91" t="s">
        <v>36</v>
      </c>
      <c r="H191" s="91" t="s">
        <v>37</v>
      </c>
      <c r="I191" s="91" t="s">
        <v>38</v>
      </c>
      <c r="J191" s="91" t="s">
        <v>39</v>
      </c>
      <c r="K191" s="18"/>
      <c r="M191" s="70"/>
      <c r="N191" s="8"/>
      <c r="O191" s="8"/>
      <c r="P191" s="8"/>
    </row>
    <row r="192" spans="2:16" customFormat="1" ht="15.75" customHeight="1" x14ac:dyDescent="0.25">
      <c r="B192" s="92" t="s">
        <v>8</v>
      </c>
      <c r="C192" s="93">
        <f t="shared" ref="C192:C203" si="19">SUM(D192:K192)</f>
        <v>7775</v>
      </c>
      <c r="D192" s="94">
        <v>0</v>
      </c>
      <c r="E192" s="95">
        <v>3</v>
      </c>
      <c r="F192" s="95">
        <v>25</v>
      </c>
      <c r="G192" s="95">
        <v>45</v>
      </c>
      <c r="H192" s="95">
        <v>987</v>
      </c>
      <c r="I192" s="95">
        <v>3599</v>
      </c>
      <c r="J192" s="95">
        <v>344</v>
      </c>
      <c r="K192" s="95">
        <v>2772</v>
      </c>
      <c r="M192" s="152" t="s">
        <v>49</v>
      </c>
      <c r="N192" s="152" t="s">
        <v>30</v>
      </c>
      <c r="O192" s="152" t="s">
        <v>41</v>
      </c>
      <c r="P192" s="152" t="s">
        <v>32</v>
      </c>
    </row>
    <row r="193" spans="2:16" customFormat="1" ht="15.75" customHeight="1" x14ac:dyDescent="0.25">
      <c r="B193" s="35" t="s">
        <v>9</v>
      </c>
      <c r="C193" s="97">
        <f t="shared" si="19"/>
        <v>7767</v>
      </c>
      <c r="D193" s="98">
        <v>0</v>
      </c>
      <c r="E193" s="37">
        <v>7</v>
      </c>
      <c r="F193" s="37">
        <v>21</v>
      </c>
      <c r="G193" s="37">
        <v>44</v>
      </c>
      <c r="H193" s="37">
        <v>966</v>
      </c>
      <c r="I193" s="37">
        <v>3767</v>
      </c>
      <c r="J193" s="37">
        <v>357</v>
      </c>
      <c r="K193" s="37">
        <v>2605</v>
      </c>
      <c r="M193" s="153">
        <f>SUM(D204:G204)</f>
        <v>1056</v>
      </c>
      <c r="N193" s="153">
        <f>H204+I204</f>
        <v>56994</v>
      </c>
      <c r="O193" s="153">
        <f>J204</f>
        <v>3879</v>
      </c>
      <c r="P193" s="153">
        <f>K204</f>
        <v>35980</v>
      </c>
    </row>
    <row r="194" spans="2:16" customFormat="1" ht="15.75" customHeight="1" x14ac:dyDescent="0.25">
      <c r="B194" s="35" t="s">
        <v>10</v>
      </c>
      <c r="C194" s="97">
        <f t="shared" si="19"/>
        <v>8706</v>
      </c>
      <c r="D194" s="98">
        <v>0</v>
      </c>
      <c r="E194" s="37">
        <v>3</v>
      </c>
      <c r="F194" s="37">
        <v>37</v>
      </c>
      <c r="G194" s="37">
        <v>51</v>
      </c>
      <c r="H194" s="37">
        <v>1055</v>
      </c>
      <c r="I194" s="37">
        <v>4156</v>
      </c>
      <c r="J194" s="37">
        <v>365</v>
      </c>
      <c r="K194" s="37">
        <v>3039</v>
      </c>
      <c r="M194" s="87"/>
      <c r="N194" s="8"/>
      <c r="O194" s="8"/>
      <c r="P194" s="8"/>
    </row>
    <row r="195" spans="2:16" customFormat="1" ht="15.75" customHeight="1" x14ac:dyDescent="0.25">
      <c r="B195" s="35" t="s">
        <v>11</v>
      </c>
      <c r="C195" s="97">
        <f t="shared" si="19"/>
        <v>9345</v>
      </c>
      <c r="D195" s="98">
        <v>0</v>
      </c>
      <c r="E195" s="37">
        <v>5</v>
      </c>
      <c r="F195" s="37">
        <v>28</v>
      </c>
      <c r="G195" s="37">
        <v>63</v>
      </c>
      <c r="H195" s="37">
        <v>1129</v>
      </c>
      <c r="I195" s="37">
        <v>4439</v>
      </c>
      <c r="J195" s="37">
        <v>365</v>
      </c>
      <c r="K195" s="37">
        <v>3316</v>
      </c>
      <c r="M195" s="87"/>
      <c r="N195" s="8"/>
      <c r="O195" s="8"/>
      <c r="P195" s="8"/>
    </row>
    <row r="196" spans="2:16" customFormat="1" ht="15.75" customHeight="1" x14ac:dyDescent="0.25">
      <c r="B196" s="35" t="s">
        <v>12</v>
      </c>
      <c r="C196" s="97">
        <f t="shared" si="19"/>
        <v>8378</v>
      </c>
      <c r="D196" s="98">
        <v>0</v>
      </c>
      <c r="E196" s="37">
        <v>4</v>
      </c>
      <c r="F196" s="37">
        <v>40</v>
      </c>
      <c r="G196" s="37">
        <v>48</v>
      </c>
      <c r="H196" s="37">
        <v>992</v>
      </c>
      <c r="I196" s="37">
        <v>3873</v>
      </c>
      <c r="J196" s="37">
        <v>339</v>
      </c>
      <c r="K196" s="37">
        <v>3082</v>
      </c>
      <c r="M196" s="87"/>
      <c r="N196" s="8"/>
      <c r="O196" s="8"/>
      <c r="P196" s="8"/>
    </row>
    <row r="197" spans="2:16" customFormat="1" ht="15.75" customHeight="1" x14ac:dyDescent="0.25">
      <c r="B197" s="35" t="s">
        <v>13</v>
      </c>
      <c r="C197" s="97">
        <f t="shared" si="19"/>
        <v>8479</v>
      </c>
      <c r="D197" s="98">
        <v>0</v>
      </c>
      <c r="E197" s="37">
        <v>6</v>
      </c>
      <c r="F197" s="37">
        <v>37</v>
      </c>
      <c r="G197" s="37">
        <v>40</v>
      </c>
      <c r="H197" s="37">
        <v>695</v>
      </c>
      <c r="I197" s="37">
        <v>2805</v>
      </c>
      <c r="J197" s="37">
        <v>215</v>
      </c>
      <c r="K197" s="37">
        <v>4681</v>
      </c>
      <c r="M197" s="87"/>
      <c r="N197" s="8"/>
      <c r="O197" s="8"/>
      <c r="P197" s="8"/>
    </row>
    <row r="198" spans="2:16" customFormat="1" ht="15.75" customHeight="1" x14ac:dyDescent="0.25">
      <c r="B198" s="35" t="s">
        <v>14</v>
      </c>
      <c r="C198" s="97">
        <f t="shared" si="19"/>
        <v>8390</v>
      </c>
      <c r="D198" s="98">
        <v>0</v>
      </c>
      <c r="E198" s="37">
        <v>9</v>
      </c>
      <c r="F198" s="37">
        <v>31</v>
      </c>
      <c r="G198" s="37">
        <v>60</v>
      </c>
      <c r="H198" s="37">
        <v>950</v>
      </c>
      <c r="I198" s="37">
        <v>3994</v>
      </c>
      <c r="J198" s="37">
        <v>327</v>
      </c>
      <c r="K198" s="37">
        <v>3019</v>
      </c>
      <c r="M198" s="87"/>
      <c r="N198" s="8"/>
      <c r="O198" s="8"/>
      <c r="P198" s="8"/>
    </row>
    <row r="199" spans="2:16" customFormat="1" ht="15.75" customHeight="1" x14ac:dyDescent="0.25">
      <c r="B199" s="35" t="s">
        <v>15</v>
      </c>
      <c r="C199" s="97">
        <f t="shared" si="19"/>
        <v>8814</v>
      </c>
      <c r="D199" s="98">
        <v>0</v>
      </c>
      <c r="E199" s="37">
        <v>8</v>
      </c>
      <c r="F199" s="37">
        <v>33</v>
      </c>
      <c r="G199" s="37">
        <v>79</v>
      </c>
      <c r="H199" s="37">
        <v>1040</v>
      </c>
      <c r="I199" s="37">
        <v>4113</v>
      </c>
      <c r="J199" s="37">
        <v>355</v>
      </c>
      <c r="K199" s="37">
        <v>3186</v>
      </c>
      <c r="M199" s="87"/>
      <c r="N199" s="8"/>
      <c r="O199" s="8"/>
      <c r="P199" s="8"/>
    </row>
    <row r="200" spans="2:16" customFormat="1" ht="15.75" customHeight="1" x14ac:dyDescent="0.25">
      <c r="B200" s="35" t="s">
        <v>16</v>
      </c>
      <c r="C200" s="97">
        <f t="shared" si="19"/>
        <v>9917</v>
      </c>
      <c r="D200" s="98">
        <v>0</v>
      </c>
      <c r="E200" s="37">
        <v>1</v>
      </c>
      <c r="F200" s="37">
        <v>38</v>
      </c>
      <c r="G200" s="37">
        <v>67</v>
      </c>
      <c r="H200" s="37">
        <v>1154</v>
      </c>
      <c r="I200" s="37">
        <v>4806</v>
      </c>
      <c r="J200" s="37">
        <v>384</v>
      </c>
      <c r="K200" s="37">
        <v>3467</v>
      </c>
      <c r="M200" s="87"/>
      <c r="N200" s="8"/>
      <c r="O200" s="8"/>
      <c r="P200" s="8"/>
    </row>
    <row r="201" spans="2:16" customFormat="1" ht="15.75" customHeight="1" x14ac:dyDescent="0.25">
      <c r="B201" s="35" t="s">
        <v>17</v>
      </c>
      <c r="C201" s="97">
        <f t="shared" si="19"/>
        <v>10424</v>
      </c>
      <c r="D201" s="98">
        <v>0</v>
      </c>
      <c r="E201" s="37">
        <v>12</v>
      </c>
      <c r="F201" s="37">
        <v>31</v>
      </c>
      <c r="G201" s="37">
        <v>76</v>
      </c>
      <c r="H201" s="37">
        <v>1227</v>
      </c>
      <c r="I201" s="37">
        <v>5190</v>
      </c>
      <c r="J201" s="37">
        <v>415</v>
      </c>
      <c r="K201" s="37">
        <v>3473</v>
      </c>
      <c r="M201" s="87"/>
      <c r="N201" s="8"/>
      <c r="O201" s="8"/>
      <c r="P201" s="8"/>
    </row>
    <row r="202" spans="2:16" customFormat="1" ht="15.75" customHeight="1" thickBot="1" x14ac:dyDescent="0.3">
      <c r="B202" s="35" t="s">
        <v>18</v>
      </c>
      <c r="C202" s="97">
        <f t="shared" si="19"/>
        <v>9914</v>
      </c>
      <c r="D202" s="98">
        <v>0</v>
      </c>
      <c r="E202" s="37">
        <v>4</v>
      </c>
      <c r="F202" s="37">
        <v>33</v>
      </c>
      <c r="G202" s="37">
        <v>67</v>
      </c>
      <c r="H202" s="37">
        <v>1139</v>
      </c>
      <c r="I202" s="37">
        <v>4918</v>
      </c>
      <c r="J202" s="37">
        <v>413</v>
      </c>
      <c r="K202" s="37">
        <v>3340</v>
      </c>
      <c r="M202" s="87"/>
      <c r="N202" s="8"/>
      <c r="O202" s="8"/>
      <c r="P202" s="8"/>
    </row>
    <row r="203" spans="2:16" customFormat="1" ht="15.75" hidden="1" customHeight="1" thickBot="1" x14ac:dyDescent="0.3">
      <c r="B203" s="149" t="s">
        <v>19</v>
      </c>
      <c r="C203" s="154">
        <f t="shared" si="19"/>
        <v>0</v>
      </c>
      <c r="D203" s="142"/>
      <c r="E203" s="143"/>
      <c r="F203" s="143"/>
      <c r="G203" s="143"/>
      <c r="H203" s="143"/>
      <c r="I203" s="143"/>
      <c r="J203" s="143"/>
      <c r="K203" s="143"/>
      <c r="M203" s="87"/>
      <c r="N203" s="8"/>
      <c r="O203" s="8"/>
      <c r="P203" s="8"/>
    </row>
    <row r="204" spans="2:16" customFormat="1" ht="14.25" customHeight="1" x14ac:dyDescent="0.25">
      <c r="B204" s="78" t="s">
        <v>20</v>
      </c>
      <c r="C204" s="79">
        <f>+SUM(C192:C203)</f>
        <v>97909</v>
      </c>
      <c r="D204" s="79">
        <f>+SUM(D192:D203)</f>
        <v>0</v>
      </c>
      <c r="E204" s="79">
        <f t="shared" ref="E204:K204" si="20">+SUM(E192:E203)</f>
        <v>62</v>
      </c>
      <c r="F204" s="79">
        <f t="shared" si="20"/>
        <v>354</v>
      </c>
      <c r="G204" s="79">
        <f t="shared" si="20"/>
        <v>640</v>
      </c>
      <c r="H204" s="79">
        <f t="shared" si="20"/>
        <v>11334</v>
      </c>
      <c r="I204" s="79">
        <f t="shared" si="20"/>
        <v>45660</v>
      </c>
      <c r="J204" s="79">
        <f t="shared" si="20"/>
        <v>3879</v>
      </c>
      <c r="K204" s="79">
        <f t="shared" si="20"/>
        <v>35980</v>
      </c>
      <c r="M204" s="100"/>
      <c r="N204" s="8"/>
      <c r="O204" s="101"/>
      <c r="P204" s="102"/>
    </row>
    <row r="205" spans="2:16" customFormat="1" ht="14.25" customHeight="1" x14ac:dyDescent="0.25">
      <c r="B205" s="52" t="s">
        <v>22</v>
      </c>
      <c r="C205" s="103">
        <f t="shared" ref="C205:K205" si="21">+C204/$C$204</f>
        <v>1</v>
      </c>
      <c r="D205" s="53">
        <f t="shared" si="21"/>
        <v>0</v>
      </c>
      <c r="E205" s="155">
        <f t="shared" si="21"/>
        <v>6.3324107079022361E-4</v>
      </c>
      <c r="F205" s="155">
        <f t="shared" si="21"/>
        <v>3.6156022428990185E-3</v>
      </c>
      <c r="G205" s="155">
        <f t="shared" si="21"/>
        <v>6.5366820210603725E-3</v>
      </c>
      <c r="H205" s="155">
        <f t="shared" si="21"/>
        <v>0.11576055316671603</v>
      </c>
      <c r="I205" s="155">
        <f t="shared" si="21"/>
        <v>0.46635140794002594</v>
      </c>
      <c r="J205" s="155">
        <f t="shared" si="21"/>
        <v>3.9618421187020601E-2</v>
      </c>
      <c r="K205" s="155">
        <f t="shared" si="21"/>
        <v>0.36748409237148782</v>
      </c>
      <c r="M205" s="63"/>
      <c r="N205" s="8"/>
      <c r="O205" s="101"/>
      <c r="P205" s="102"/>
    </row>
    <row r="206" spans="2:16" customFormat="1" ht="14.25" customHeight="1" x14ac:dyDescent="0.25">
      <c r="B206" s="135"/>
      <c r="C206" s="64"/>
      <c r="D206" s="63"/>
      <c r="E206" s="156"/>
      <c r="F206" s="156"/>
      <c r="G206" s="156"/>
      <c r="H206" s="156"/>
      <c r="I206" s="156"/>
      <c r="J206" s="156"/>
      <c r="K206" s="156"/>
      <c r="M206" s="63"/>
      <c r="N206" s="8"/>
      <c r="O206" s="101"/>
      <c r="P206" s="102"/>
    </row>
    <row r="207" spans="2:16" customFormat="1" ht="14.25" customHeight="1" x14ac:dyDescent="0.25">
      <c r="B207" s="104"/>
      <c r="C207" s="157"/>
      <c r="D207" s="2"/>
      <c r="E207" s="2"/>
      <c r="F207" s="2"/>
      <c r="G207" s="1"/>
      <c r="H207" s="158"/>
      <c r="I207" s="105"/>
      <c r="J207" s="105"/>
      <c r="K207" s="105"/>
      <c r="M207" s="63"/>
      <c r="N207" s="8"/>
      <c r="O207" s="101"/>
      <c r="P207" s="102"/>
    </row>
    <row r="208" spans="2:16" customFormat="1" ht="14.25" customHeight="1" x14ac:dyDescent="0.25">
      <c r="B208" s="104"/>
      <c r="C208" s="157"/>
      <c r="D208" s="2"/>
      <c r="E208" s="2"/>
      <c r="F208" s="2"/>
      <c r="G208" s="1"/>
      <c r="H208" s="159"/>
      <c r="I208" s="107"/>
      <c r="J208" s="107"/>
      <c r="K208" s="107"/>
      <c r="M208" s="63"/>
      <c r="N208" s="8"/>
      <c r="O208" s="101"/>
      <c r="P208" s="102"/>
    </row>
    <row r="209" spans="2:17" customFormat="1" ht="14.25" customHeight="1" x14ac:dyDescent="0.25">
      <c r="B209" s="60"/>
      <c r="C209" s="63"/>
      <c r="D209" s="63"/>
      <c r="E209" s="63"/>
      <c r="F209" s="63"/>
      <c r="G209" s="63"/>
      <c r="H209" s="63"/>
      <c r="I209" s="63"/>
      <c r="J209" s="63"/>
      <c r="K209" s="63"/>
      <c r="M209" s="63"/>
      <c r="N209" s="8"/>
      <c r="O209" s="101"/>
      <c r="P209" s="102"/>
    </row>
    <row r="210" spans="2:17" customFormat="1" ht="14.25" customHeight="1" x14ac:dyDescent="0.25">
      <c r="B210" s="60"/>
      <c r="C210" s="63"/>
      <c r="D210" s="63"/>
      <c r="E210" s="63"/>
      <c r="F210" s="63"/>
      <c r="G210" s="63"/>
      <c r="H210" s="63"/>
      <c r="I210" s="63"/>
      <c r="J210" s="63"/>
      <c r="K210" s="63"/>
      <c r="M210" s="63"/>
      <c r="N210" s="8"/>
      <c r="O210" s="101"/>
      <c r="P210" s="102"/>
    </row>
    <row r="211" spans="2:17" customFormat="1" ht="27" customHeight="1" x14ac:dyDescent="0.25">
      <c r="C211" s="160"/>
      <c r="D211" s="160"/>
      <c r="E211" s="160"/>
      <c r="F211" s="160"/>
    </row>
    <row r="212" spans="2:17" customFormat="1" ht="30" customHeight="1" x14ac:dyDescent="0.25">
      <c r="C212" s="160"/>
      <c r="D212" s="160"/>
      <c r="E212" s="160"/>
      <c r="F212" s="160"/>
      <c r="J212" s="88"/>
    </row>
    <row r="213" spans="2:17" customFormat="1" ht="17.25" customHeight="1" x14ac:dyDescent="0.25">
      <c r="B213" s="69" t="s">
        <v>68</v>
      </c>
      <c r="C213" s="69">
        <v>2020</v>
      </c>
      <c r="D213" s="69">
        <v>2021</v>
      </c>
      <c r="E213" s="69">
        <v>2022</v>
      </c>
      <c r="F213" s="69">
        <v>2023</v>
      </c>
      <c r="G213" s="69" t="s">
        <v>69</v>
      </c>
      <c r="H213" s="70"/>
      <c r="I213" s="70"/>
      <c r="J213" s="70"/>
      <c r="K213" s="70"/>
      <c r="M213" s="70"/>
      <c r="N213" s="70"/>
    </row>
    <row r="214" spans="2:17" customFormat="1" ht="14.25" customHeight="1" x14ac:dyDescent="0.25">
      <c r="B214" s="92" t="s">
        <v>70</v>
      </c>
      <c r="C214" s="139">
        <v>1553</v>
      </c>
      <c r="D214" s="139">
        <v>1344</v>
      </c>
      <c r="E214" s="139">
        <v>1082</v>
      </c>
      <c r="F214" s="139">
        <v>970</v>
      </c>
      <c r="G214" s="139">
        <v>917</v>
      </c>
      <c r="H214" s="45"/>
      <c r="I214" s="45"/>
      <c r="J214" s="45"/>
      <c r="K214" s="45"/>
      <c r="L214" s="45"/>
      <c r="Q214" s="161"/>
    </row>
    <row r="215" spans="2:17" customFormat="1" ht="14.25" customHeight="1" x14ac:dyDescent="0.25">
      <c r="B215" s="35" t="s">
        <v>71</v>
      </c>
      <c r="C215" s="162">
        <v>4012</v>
      </c>
      <c r="D215" s="162">
        <v>3379</v>
      </c>
      <c r="E215" s="162">
        <v>2826</v>
      </c>
      <c r="F215" s="162">
        <v>2368</v>
      </c>
      <c r="G215" s="162">
        <v>2433</v>
      </c>
      <c r="I215" s="45"/>
      <c r="J215" s="45"/>
      <c r="K215" s="45"/>
      <c r="L215" s="45"/>
      <c r="Q215" s="161"/>
    </row>
    <row r="216" spans="2:17" customFormat="1" ht="14.25" customHeight="1" x14ac:dyDescent="0.25">
      <c r="B216" s="35" t="s">
        <v>72</v>
      </c>
      <c r="C216" s="162">
        <v>2273</v>
      </c>
      <c r="D216" s="162">
        <v>2004</v>
      </c>
      <c r="E216" s="162">
        <v>1898</v>
      </c>
      <c r="F216" s="162">
        <v>1468</v>
      </c>
      <c r="G216" s="162">
        <v>1491</v>
      </c>
      <c r="H216" s="45"/>
      <c r="I216" s="45"/>
      <c r="J216" s="45"/>
      <c r="K216" s="45"/>
      <c r="L216" s="45"/>
      <c r="Q216" s="161"/>
    </row>
    <row r="217" spans="2:17" customFormat="1" ht="14.25" customHeight="1" x14ac:dyDescent="0.25">
      <c r="B217" s="35" t="s">
        <v>73</v>
      </c>
      <c r="C217" s="162">
        <v>10276</v>
      </c>
      <c r="D217" s="162">
        <v>8801</v>
      </c>
      <c r="E217" s="162">
        <v>7555</v>
      </c>
      <c r="F217" s="162">
        <v>6526</v>
      </c>
      <c r="G217" s="162">
        <v>6801</v>
      </c>
      <c r="H217" s="163"/>
      <c r="I217" s="45"/>
      <c r="J217" s="45"/>
      <c r="K217" s="45"/>
      <c r="L217" s="45"/>
      <c r="Q217" s="161"/>
    </row>
    <row r="218" spans="2:17" customFormat="1" ht="14.25" customHeight="1" x14ac:dyDescent="0.25">
      <c r="B218" s="35" t="s">
        <v>74</v>
      </c>
      <c r="C218" s="162">
        <v>3966</v>
      </c>
      <c r="D218" s="162">
        <v>3446</v>
      </c>
      <c r="E218" s="162">
        <v>2919</v>
      </c>
      <c r="F218" s="162">
        <v>2503</v>
      </c>
      <c r="G218" s="162">
        <v>2463</v>
      </c>
      <c r="H218" s="45"/>
      <c r="I218" s="45"/>
      <c r="J218" s="45"/>
      <c r="K218" s="45"/>
      <c r="L218" s="45"/>
      <c r="Q218" s="161"/>
    </row>
    <row r="219" spans="2:17" customFormat="1" ht="14.25" customHeight="1" x14ac:dyDescent="0.25">
      <c r="B219" s="35" t="s">
        <v>75</v>
      </c>
      <c r="C219" s="162">
        <v>5355</v>
      </c>
      <c r="D219" s="162">
        <v>4303</v>
      </c>
      <c r="E219" s="162">
        <v>3839</v>
      </c>
      <c r="F219" s="162">
        <v>3234</v>
      </c>
      <c r="G219" s="162">
        <v>3015</v>
      </c>
      <c r="H219" s="45"/>
      <c r="I219" s="45"/>
      <c r="J219" s="45"/>
      <c r="K219" s="45"/>
      <c r="L219" s="45"/>
      <c r="Q219" s="161"/>
    </row>
    <row r="220" spans="2:17" customFormat="1" ht="14.25" customHeight="1" x14ac:dyDescent="0.25">
      <c r="B220" s="35" t="s">
        <v>76</v>
      </c>
      <c r="C220" s="162">
        <v>10907</v>
      </c>
      <c r="D220" s="162">
        <v>10604</v>
      </c>
      <c r="E220" s="162">
        <v>7878</v>
      </c>
      <c r="F220" s="162">
        <v>6820</v>
      </c>
      <c r="G220" s="162">
        <v>6260</v>
      </c>
      <c r="H220" s="45"/>
      <c r="I220" s="45"/>
      <c r="J220" s="45"/>
      <c r="K220" s="45"/>
      <c r="L220" s="45"/>
      <c r="Q220" s="161"/>
    </row>
    <row r="221" spans="2:17" customFormat="1" ht="14.25" customHeight="1" x14ac:dyDescent="0.25">
      <c r="B221" s="35" t="s">
        <v>77</v>
      </c>
      <c r="C221" s="162">
        <v>7741</v>
      </c>
      <c r="D221" s="162">
        <v>7002</v>
      </c>
      <c r="E221" s="162">
        <v>6223</v>
      </c>
      <c r="F221" s="162">
        <v>5211</v>
      </c>
      <c r="G221" s="162">
        <v>5439</v>
      </c>
      <c r="H221" s="45"/>
      <c r="I221" s="45"/>
      <c r="J221" s="45"/>
      <c r="K221" s="45"/>
      <c r="L221" s="45"/>
      <c r="Q221" s="161"/>
    </row>
    <row r="222" spans="2:17" customFormat="1" ht="14.25" customHeight="1" x14ac:dyDescent="0.25">
      <c r="B222" s="35" t="s">
        <v>78</v>
      </c>
      <c r="C222" s="162">
        <v>1283</v>
      </c>
      <c r="D222" s="162">
        <v>1076</v>
      </c>
      <c r="E222" s="162">
        <v>984</v>
      </c>
      <c r="F222" s="162">
        <v>738</v>
      </c>
      <c r="G222" s="162">
        <v>664</v>
      </c>
      <c r="H222" s="45"/>
      <c r="I222" s="45"/>
      <c r="J222" s="45"/>
      <c r="K222" s="45"/>
      <c r="L222" s="45"/>
      <c r="Q222" s="161"/>
    </row>
    <row r="223" spans="2:17" customFormat="1" ht="14.25" customHeight="1" x14ac:dyDescent="0.25">
      <c r="B223" s="35" t="s">
        <v>79</v>
      </c>
      <c r="C223" s="162">
        <v>4170</v>
      </c>
      <c r="D223" s="162">
        <v>3561</v>
      </c>
      <c r="E223" s="162">
        <v>3002</v>
      </c>
      <c r="F223" s="162">
        <v>2514</v>
      </c>
      <c r="G223" s="162">
        <v>2289</v>
      </c>
      <c r="H223" s="45"/>
      <c r="I223" s="45"/>
      <c r="J223" s="45"/>
      <c r="K223" s="45"/>
      <c r="L223" s="45"/>
      <c r="Q223" s="161"/>
    </row>
    <row r="224" spans="2:17" customFormat="1" ht="14.25" customHeight="1" x14ac:dyDescent="0.25">
      <c r="B224" s="35" t="s">
        <v>80</v>
      </c>
      <c r="C224" s="162">
        <v>5424</v>
      </c>
      <c r="D224" s="162">
        <v>4716</v>
      </c>
      <c r="E224" s="162">
        <v>4058</v>
      </c>
      <c r="F224" s="162">
        <v>3806</v>
      </c>
      <c r="G224" s="162">
        <v>3488</v>
      </c>
      <c r="H224" s="45"/>
      <c r="I224" s="45"/>
      <c r="J224" s="45"/>
      <c r="K224" s="45"/>
      <c r="L224" s="45"/>
      <c r="Q224" s="161"/>
    </row>
    <row r="225" spans="2:17" customFormat="1" ht="14.25" customHeight="1" x14ac:dyDescent="0.25">
      <c r="B225" s="35" t="s">
        <v>81</v>
      </c>
      <c r="C225" s="162">
        <v>6960</v>
      </c>
      <c r="D225" s="162">
        <v>5959</v>
      </c>
      <c r="E225" s="162">
        <v>5281</v>
      </c>
      <c r="F225" s="162">
        <v>4222</v>
      </c>
      <c r="G225" s="162">
        <v>4789</v>
      </c>
      <c r="H225" s="45"/>
      <c r="I225" s="45"/>
      <c r="J225" s="45"/>
      <c r="K225" s="45"/>
      <c r="L225" s="45"/>
      <c r="Q225" s="161"/>
    </row>
    <row r="226" spans="2:17" customFormat="1" ht="14.25" customHeight="1" x14ac:dyDescent="0.25">
      <c r="B226" s="35" t="s">
        <v>82</v>
      </c>
      <c r="C226" s="162">
        <v>9116</v>
      </c>
      <c r="D226" s="162">
        <v>7922</v>
      </c>
      <c r="E226" s="162">
        <v>6855</v>
      </c>
      <c r="F226" s="162">
        <v>5923</v>
      </c>
      <c r="G226" s="162">
        <v>5438</v>
      </c>
      <c r="H226" s="45"/>
      <c r="I226" s="45"/>
      <c r="J226" s="45"/>
      <c r="K226" s="45"/>
      <c r="L226" s="45"/>
      <c r="Q226" s="161"/>
    </row>
    <row r="227" spans="2:17" customFormat="1" ht="14.25" customHeight="1" x14ac:dyDescent="0.25">
      <c r="B227" s="35" t="s">
        <v>83</v>
      </c>
      <c r="C227" s="162">
        <v>5328</v>
      </c>
      <c r="D227" s="162">
        <v>4428</v>
      </c>
      <c r="E227" s="162">
        <v>3657</v>
      </c>
      <c r="F227" s="162">
        <v>3481</v>
      </c>
      <c r="G227" s="162">
        <v>3385</v>
      </c>
      <c r="H227" s="45"/>
      <c r="I227" s="45"/>
      <c r="J227" s="45"/>
      <c r="K227" s="45"/>
      <c r="L227" s="45"/>
      <c r="Q227" s="161"/>
    </row>
    <row r="228" spans="2:17" customFormat="1" ht="14.25" customHeight="1" x14ac:dyDescent="0.25">
      <c r="B228" s="35" t="s">
        <v>84</v>
      </c>
      <c r="C228" s="162">
        <v>128709</v>
      </c>
      <c r="D228" s="162">
        <v>114274</v>
      </c>
      <c r="E228" s="162">
        <v>90525</v>
      </c>
      <c r="F228" s="162">
        <v>75755</v>
      </c>
      <c r="G228" s="162">
        <v>71405</v>
      </c>
      <c r="H228" s="45"/>
      <c r="I228" s="45"/>
      <c r="J228" s="45"/>
      <c r="K228" s="45"/>
      <c r="L228" s="45"/>
      <c r="P228" s="161"/>
      <c r="Q228" s="161"/>
    </row>
    <row r="229" spans="2:17" customFormat="1" ht="14.25" customHeight="1" x14ac:dyDescent="0.25">
      <c r="B229" s="35" t="s">
        <v>85</v>
      </c>
      <c r="C229" s="162">
        <v>2305</v>
      </c>
      <c r="D229" s="162">
        <v>2019</v>
      </c>
      <c r="E229" s="162">
        <v>1680</v>
      </c>
      <c r="F229" s="162">
        <v>1455</v>
      </c>
      <c r="G229" s="162">
        <v>1305</v>
      </c>
      <c r="H229" s="45"/>
      <c r="I229" s="45"/>
      <c r="J229" s="45"/>
      <c r="K229" s="45"/>
      <c r="L229" s="45"/>
      <c r="Q229" s="161"/>
    </row>
    <row r="230" spans="2:17" customFormat="1" ht="14.25" customHeight="1" x14ac:dyDescent="0.25">
      <c r="B230" s="35" t="s">
        <v>86</v>
      </c>
      <c r="C230" s="162">
        <v>1260</v>
      </c>
      <c r="D230" s="162">
        <v>1196</v>
      </c>
      <c r="E230" s="162">
        <v>1034</v>
      </c>
      <c r="F230" s="162">
        <v>995</v>
      </c>
      <c r="G230" s="162">
        <v>1119</v>
      </c>
      <c r="H230" s="45"/>
      <c r="I230" s="45"/>
      <c r="J230" s="45"/>
      <c r="K230" s="45"/>
      <c r="L230" s="45"/>
      <c r="Q230" s="161"/>
    </row>
    <row r="231" spans="2:17" customFormat="1" ht="14.25" customHeight="1" x14ac:dyDescent="0.25">
      <c r="B231" s="35" t="s">
        <v>87</v>
      </c>
      <c r="C231" s="162">
        <v>1021</v>
      </c>
      <c r="D231" s="162">
        <v>863</v>
      </c>
      <c r="E231" s="162">
        <v>722</v>
      </c>
      <c r="F231" s="162">
        <v>571</v>
      </c>
      <c r="G231" s="162">
        <v>596</v>
      </c>
      <c r="H231" s="45"/>
      <c r="I231" s="45"/>
      <c r="J231" s="45"/>
      <c r="K231" s="45"/>
      <c r="L231" s="45"/>
      <c r="Q231" s="161"/>
    </row>
    <row r="232" spans="2:17" customFormat="1" ht="14.25" customHeight="1" x14ac:dyDescent="0.25">
      <c r="B232" s="35" t="s">
        <v>88</v>
      </c>
      <c r="C232" s="162">
        <v>987</v>
      </c>
      <c r="D232" s="162">
        <v>868</v>
      </c>
      <c r="E232" s="162">
        <v>665</v>
      </c>
      <c r="F232" s="162">
        <v>526</v>
      </c>
      <c r="G232" s="162">
        <v>582</v>
      </c>
      <c r="H232" s="45"/>
      <c r="I232" s="45"/>
      <c r="J232" s="45"/>
      <c r="K232" s="45"/>
      <c r="L232" s="45"/>
      <c r="Q232" s="161"/>
    </row>
    <row r="233" spans="2:17" customFormat="1" ht="14.25" customHeight="1" x14ac:dyDescent="0.25">
      <c r="B233" s="35" t="s">
        <v>89</v>
      </c>
      <c r="C233" s="162">
        <v>8080</v>
      </c>
      <c r="D233" s="162">
        <v>7296</v>
      </c>
      <c r="E233" s="162">
        <v>6567</v>
      </c>
      <c r="F233" s="162">
        <v>4706</v>
      </c>
      <c r="G233" s="162">
        <v>4651</v>
      </c>
      <c r="H233" s="45"/>
      <c r="I233" s="164" t="s">
        <v>90</v>
      </c>
      <c r="J233" s="165" t="s">
        <v>91</v>
      </c>
      <c r="K233" s="165"/>
      <c r="L233" s="45"/>
      <c r="Q233" s="161"/>
    </row>
    <row r="234" spans="2:17" customFormat="1" ht="14.25" customHeight="1" x14ac:dyDescent="0.25">
      <c r="B234" s="35" t="s">
        <v>92</v>
      </c>
      <c r="C234" s="162">
        <v>6339</v>
      </c>
      <c r="D234" s="162">
        <v>5264</v>
      </c>
      <c r="E234" s="162">
        <v>4348</v>
      </c>
      <c r="F234" s="162">
        <v>3722</v>
      </c>
      <c r="G234" s="162">
        <v>3500</v>
      </c>
      <c r="H234" s="45"/>
      <c r="I234" s="166"/>
      <c r="J234" s="167" t="s">
        <v>93</v>
      </c>
      <c r="K234" s="167"/>
      <c r="L234" s="1"/>
      <c r="M234" s="1"/>
      <c r="Q234" s="161"/>
    </row>
    <row r="235" spans="2:17" customFormat="1" ht="14.25" customHeight="1" x14ac:dyDescent="0.25">
      <c r="B235" s="35" t="s">
        <v>94</v>
      </c>
      <c r="C235" s="162">
        <v>3640</v>
      </c>
      <c r="D235" s="162">
        <v>3222</v>
      </c>
      <c r="E235" s="162">
        <v>2956</v>
      </c>
      <c r="F235" s="162">
        <v>2501</v>
      </c>
      <c r="G235" s="162">
        <v>2284</v>
      </c>
      <c r="H235" s="45"/>
      <c r="I235" s="168"/>
      <c r="J235" s="167" t="s">
        <v>95</v>
      </c>
      <c r="K235" s="167"/>
      <c r="L235" s="45"/>
      <c r="Q235" s="161"/>
    </row>
    <row r="236" spans="2:17" customFormat="1" ht="14.25" customHeight="1" x14ac:dyDescent="0.25">
      <c r="B236" s="35" t="s">
        <v>96</v>
      </c>
      <c r="C236" s="162">
        <v>2062</v>
      </c>
      <c r="D236" s="162">
        <v>1700</v>
      </c>
      <c r="E236" s="162">
        <v>1500</v>
      </c>
      <c r="F236" s="162">
        <v>1423</v>
      </c>
      <c r="G236" s="162">
        <v>1355</v>
      </c>
      <c r="H236" s="45"/>
      <c r="I236" s="169"/>
      <c r="J236" s="167" t="s">
        <v>97</v>
      </c>
      <c r="K236" s="167"/>
      <c r="L236" s="45"/>
      <c r="Q236" s="161"/>
    </row>
    <row r="237" spans="2:17" customFormat="1" ht="14.25" customHeight="1" x14ac:dyDescent="0.25">
      <c r="B237" s="35" t="s">
        <v>98</v>
      </c>
      <c r="C237" s="162">
        <v>960</v>
      </c>
      <c r="D237" s="162">
        <v>1085</v>
      </c>
      <c r="E237" s="162">
        <v>1104</v>
      </c>
      <c r="F237" s="162">
        <v>838</v>
      </c>
      <c r="G237" s="162">
        <v>791</v>
      </c>
      <c r="H237" s="45"/>
      <c r="I237" s="170"/>
      <c r="J237" s="167" t="s">
        <v>99</v>
      </c>
      <c r="K237" s="167"/>
      <c r="L237" s="45"/>
      <c r="Q237" s="161"/>
    </row>
    <row r="238" spans="2:17" customFormat="1" ht="14.25" customHeight="1" thickBot="1" x14ac:dyDescent="0.3">
      <c r="B238" s="171" t="s">
        <v>100</v>
      </c>
      <c r="C238" s="172">
        <v>2064</v>
      </c>
      <c r="D238" s="172">
        <v>1867</v>
      </c>
      <c r="E238" s="172">
        <v>1622</v>
      </c>
      <c r="F238" s="172">
        <v>1368</v>
      </c>
      <c r="G238" s="172">
        <v>1281</v>
      </c>
      <c r="H238" s="45"/>
      <c r="I238" s="173"/>
      <c r="J238" s="167" t="s">
        <v>101</v>
      </c>
      <c r="K238" s="167"/>
      <c r="L238" s="45"/>
      <c r="P238" s="1"/>
      <c r="Q238" s="161"/>
    </row>
    <row r="239" spans="2:17" customFormat="1" ht="14.25" customHeight="1" x14ac:dyDescent="0.25">
      <c r="B239" s="174" t="s">
        <v>20</v>
      </c>
      <c r="C239" s="126">
        <f t="shared" ref="C239:G239" si="22">SUM(C214:C238)</f>
        <v>235791</v>
      </c>
      <c r="D239" s="126">
        <f t="shared" si="22"/>
        <v>208199</v>
      </c>
      <c r="E239" s="126">
        <f t="shared" si="22"/>
        <v>170780</v>
      </c>
      <c r="F239" s="126">
        <f t="shared" si="22"/>
        <v>143644</v>
      </c>
      <c r="G239" s="126">
        <f t="shared" si="22"/>
        <v>137741</v>
      </c>
      <c r="H239" s="100"/>
      <c r="I239" s="175"/>
      <c r="J239" s="167" t="s">
        <v>102</v>
      </c>
      <c r="K239" s="167"/>
      <c r="N239" s="100"/>
      <c r="P239" s="1"/>
    </row>
    <row r="240" spans="2:17" ht="15.75" customHeight="1" x14ac:dyDescent="0.25">
      <c r="B240" s="176" t="s">
        <v>103</v>
      </c>
      <c r="G240" s="2"/>
    </row>
    <row r="241" spans="2:16" customFormat="1" ht="35.25" customHeight="1" x14ac:dyDescent="0.25">
      <c r="B241" s="5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</row>
    <row r="242" spans="2:16" ht="30" customHeight="1" x14ac:dyDescent="0.25">
      <c r="B242" s="178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</row>
    <row r="243" spans="2:16" ht="21" customHeight="1" x14ac:dyDescent="0.25">
      <c r="B243" s="178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</row>
    <row r="244" spans="2:16" ht="30" customHeight="1" x14ac:dyDescent="0.25">
      <c r="B244" s="180" t="s">
        <v>104</v>
      </c>
      <c r="C244" s="180"/>
      <c r="D244" s="181" t="s">
        <v>20</v>
      </c>
      <c r="E244" s="1"/>
      <c r="F244" s="1"/>
      <c r="H244" s="182"/>
      <c r="I244" s="182"/>
      <c r="J244" s="182"/>
    </row>
    <row r="245" spans="2:16" ht="24.95" customHeight="1" x14ac:dyDescent="0.25">
      <c r="B245" s="183" t="s">
        <v>105</v>
      </c>
      <c r="C245" s="183"/>
      <c r="D245" s="184">
        <v>134290</v>
      </c>
      <c r="E245" s="1"/>
      <c r="F245" s="185"/>
      <c r="H245" s="186" t="s">
        <v>106</v>
      </c>
      <c r="I245" s="186"/>
      <c r="J245" s="187">
        <v>26</v>
      </c>
    </row>
    <row r="246" spans="2:16" ht="24.95" customHeight="1" x14ac:dyDescent="0.25">
      <c r="B246" s="188" t="s">
        <v>107</v>
      </c>
      <c r="C246" s="188"/>
      <c r="D246" s="184">
        <v>38420</v>
      </c>
      <c r="E246" s="1"/>
      <c r="F246" s="185"/>
      <c r="H246" s="186" t="s">
        <v>108</v>
      </c>
      <c r="I246" s="186"/>
      <c r="J246" s="187">
        <v>103</v>
      </c>
    </row>
    <row r="247" spans="2:16" ht="24.95" customHeight="1" x14ac:dyDescent="0.25">
      <c r="B247" s="188" t="s">
        <v>109</v>
      </c>
      <c r="C247" s="188"/>
      <c r="D247" s="184">
        <v>28697</v>
      </c>
      <c r="E247" s="1"/>
      <c r="F247" s="185"/>
      <c r="H247" s="186" t="s">
        <v>110</v>
      </c>
      <c r="I247" s="186"/>
      <c r="J247" s="187">
        <v>240</v>
      </c>
    </row>
    <row r="248" spans="2:16" ht="24.95" customHeight="1" x14ac:dyDescent="0.25">
      <c r="B248" s="188" t="s">
        <v>111</v>
      </c>
      <c r="C248" s="188"/>
      <c r="D248" s="184">
        <v>17242</v>
      </c>
      <c r="E248" s="1"/>
      <c r="F248" s="185"/>
      <c r="H248" s="186" t="s">
        <v>112</v>
      </c>
      <c r="I248" s="186"/>
      <c r="J248" s="187">
        <v>1444</v>
      </c>
    </row>
    <row r="249" spans="2:16" ht="24.95" customHeight="1" x14ac:dyDescent="0.25">
      <c r="B249" s="188" t="s">
        <v>113</v>
      </c>
      <c r="C249" s="188"/>
      <c r="D249" s="184">
        <v>65981</v>
      </c>
      <c r="E249" s="1"/>
      <c r="F249" s="185"/>
      <c r="H249" s="186" t="s">
        <v>114</v>
      </c>
      <c r="I249" s="186"/>
      <c r="J249" s="187">
        <v>1802</v>
      </c>
    </row>
    <row r="250" spans="2:16" ht="24.95" customHeight="1" x14ac:dyDescent="0.25">
      <c r="B250" s="188" t="s">
        <v>115</v>
      </c>
      <c r="C250" s="188"/>
      <c r="D250" s="184">
        <v>24292</v>
      </c>
      <c r="E250" s="1"/>
      <c r="F250" s="185"/>
      <c r="H250" s="186" t="s">
        <v>116</v>
      </c>
      <c r="I250" s="186"/>
      <c r="J250" s="187">
        <v>1826</v>
      </c>
    </row>
    <row r="251" spans="2:16" ht="24.95" customHeight="1" x14ac:dyDescent="0.25">
      <c r="B251" s="188" t="s">
        <v>117</v>
      </c>
      <c r="C251" s="188"/>
      <c r="D251" s="184">
        <v>71977</v>
      </c>
      <c r="E251" s="1"/>
      <c r="F251" s="185"/>
      <c r="H251" s="186" t="s">
        <v>65</v>
      </c>
      <c r="I251" s="186"/>
      <c r="J251" s="187">
        <v>2821</v>
      </c>
    </row>
    <row r="252" spans="2:16" ht="24.95" customHeight="1" x14ac:dyDescent="0.25">
      <c r="B252" s="188" t="s">
        <v>118</v>
      </c>
      <c r="C252" s="188"/>
      <c r="D252" s="184">
        <v>65259</v>
      </c>
      <c r="E252" s="1"/>
      <c r="F252" s="185"/>
      <c r="H252" s="186" t="s">
        <v>119</v>
      </c>
      <c r="I252" s="186"/>
      <c r="J252" s="187">
        <v>3688</v>
      </c>
    </row>
    <row r="253" spans="2:16" ht="24.95" customHeight="1" x14ac:dyDescent="0.25">
      <c r="B253" s="188" t="s">
        <v>120</v>
      </c>
      <c r="C253" s="188"/>
      <c r="D253" s="184">
        <v>6015</v>
      </c>
      <c r="E253" s="1"/>
      <c r="F253" s="185"/>
      <c r="H253" s="186" t="s">
        <v>120</v>
      </c>
      <c r="I253" s="186"/>
      <c r="J253" s="187">
        <v>6015</v>
      </c>
    </row>
    <row r="254" spans="2:16" ht="24.95" customHeight="1" x14ac:dyDescent="0.25">
      <c r="B254" s="188" t="s">
        <v>116</v>
      </c>
      <c r="C254" s="188"/>
      <c r="D254" s="184">
        <v>1826</v>
      </c>
      <c r="E254" s="1"/>
      <c r="F254" s="185"/>
      <c r="H254" s="186" t="s">
        <v>111</v>
      </c>
      <c r="I254" s="186"/>
      <c r="J254" s="187">
        <v>17242</v>
      </c>
    </row>
    <row r="255" spans="2:16" ht="24.95" customHeight="1" x14ac:dyDescent="0.25">
      <c r="B255" s="188" t="s">
        <v>114</v>
      </c>
      <c r="C255" s="188"/>
      <c r="D255" s="184">
        <v>1802</v>
      </c>
      <c r="E255" s="1"/>
      <c r="F255" s="185"/>
      <c r="H255" s="186" t="s">
        <v>121</v>
      </c>
      <c r="I255" s="186"/>
      <c r="J255" s="187">
        <v>17287</v>
      </c>
    </row>
    <row r="256" spans="2:16" ht="24.95" customHeight="1" x14ac:dyDescent="0.25">
      <c r="B256" s="188" t="s">
        <v>121</v>
      </c>
      <c r="C256" s="188"/>
      <c r="D256" s="184">
        <v>17287</v>
      </c>
      <c r="E256" s="1"/>
      <c r="F256" s="185"/>
      <c r="H256" s="186" t="s">
        <v>115</v>
      </c>
      <c r="I256" s="186"/>
      <c r="J256" s="187">
        <v>24292</v>
      </c>
    </row>
    <row r="257" spans="2:16" ht="33" customHeight="1" x14ac:dyDescent="0.25">
      <c r="B257" s="188" t="s">
        <v>122</v>
      </c>
      <c r="C257" s="188"/>
      <c r="D257" s="184">
        <v>40912</v>
      </c>
      <c r="E257" s="1"/>
      <c r="F257" s="185"/>
      <c r="H257" s="186" t="s">
        <v>109</v>
      </c>
      <c r="I257" s="186"/>
      <c r="J257" s="187">
        <v>28697</v>
      </c>
    </row>
    <row r="258" spans="2:16" ht="33" customHeight="1" x14ac:dyDescent="0.25">
      <c r="B258" s="188" t="s">
        <v>112</v>
      </c>
      <c r="C258" s="188"/>
      <c r="D258" s="184">
        <v>1444</v>
      </c>
      <c r="E258" s="1"/>
      <c r="F258" s="185"/>
      <c r="H258" s="186" t="s">
        <v>107</v>
      </c>
      <c r="I258" s="186"/>
      <c r="J258" s="187">
        <v>38420</v>
      </c>
    </row>
    <row r="259" spans="2:16" ht="33" customHeight="1" x14ac:dyDescent="0.25">
      <c r="B259" s="188" t="s">
        <v>119</v>
      </c>
      <c r="C259" s="188"/>
      <c r="D259" s="184">
        <v>3688</v>
      </c>
      <c r="E259" s="1"/>
      <c r="F259" s="185"/>
      <c r="H259" s="186" t="s">
        <v>122</v>
      </c>
      <c r="I259" s="186"/>
      <c r="J259" s="187">
        <v>40912</v>
      </c>
    </row>
    <row r="260" spans="2:16" ht="33" customHeight="1" x14ac:dyDescent="0.25">
      <c r="B260" s="188" t="s">
        <v>108</v>
      </c>
      <c r="C260" s="188"/>
      <c r="D260" s="184">
        <v>103</v>
      </c>
      <c r="E260" s="1"/>
      <c r="F260" s="185"/>
      <c r="H260" s="186" t="s">
        <v>118</v>
      </c>
      <c r="I260" s="186"/>
      <c r="J260" s="187">
        <v>65259</v>
      </c>
    </row>
    <row r="261" spans="2:16" ht="33" customHeight="1" x14ac:dyDescent="0.25">
      <c r="B261" s="188" t="s">
        <v>106</v>
      </c>
      <c r="C261" s="188"/>
      <c r="D261" s="184">
        <v>26</v>
      </c>
      <c r="E261" s="1"/>
      <c r="F261" s="185"/>
      <c r="H261" s="186" t="s">
        <v>113</v>
      </c>
      <c r="I261" s="186"/>
      <c r="J261" s="187">
        <v>65981</v>
      </c>
    </row>
    <row r="262" spans="2:16" ht="33" customHeight="1" x14ac:dyDescent="0.25">
      <c r="B262" s="188" t="s">
        <v>110</v>
      </c>
      <c r="C262" s="188"/>
      <c r="D262" s="184">
        <v>240</v>
      </c>
      <c r="E262" s="1"/>
      <c r="F262" s="185"/>
      <c r="H262" s="186" t="s">
        <v>117</v>
      </c>
      <c r="I262" s="186"/>
      <c r="J262" s="187">
        <v>71977</v>
      </c>
    </row>
    <row r="263" spans="2:16" ht="24.95" customHeight="1" x14ac:dyDescent="0.25">
      <c r="B263" s="189" t="s">
        <v>65</v>
      </c>
      <c r="C263" s="189"/>
      <c r="D263" s="190">
        <v>2821</v>
      </c>
      <c r="E263" s="1"/>
      <c r="F263" s="185"/>
      <c r="H263" s="186" t="s">
        <v>105</v>
      </c>
      <c r="I263" s="186"/>
      <c r="J263" s="187">
        <v>134290</v>
      </c>
    </row>
    <row r="264" spans="2:16" ht="14.25" customHeight="1" x14ac:dyDescent="0.25">
      <c r="B264" s="146" t="s">
        <v>67</v>
      </c>
      <c r="C264" s="191"/>
      <c r="D264" s="191"/>
      <c r="E264" s="192"/>
      <c r="F264" s="185"/>
      <c r="G264" s="176" t="s">
        <v>103</v>
      </c>
      <c r="H264" s="193"/>
      <c r="I264" s="193"/>
      <c r="J264" s="193"/>
      <c r="K264" s="193"/>
      <c r="L264" s="193"/>
      <c r="M264" s="193"/>
      <c r="N264" s="193"/>
      <c r="O264" s="193"/>
      <c r="P264" s="193"/>
    </row>
    <row r="265" spans="2:16" ht="14.25" customHeight="1" x14ac:dyDescent="0.25">
      <c r="B265" s="146"/>
      <c r="C265" s="191"/>
      <c r="D265" s="191"/>
      <c r="E265" s="192"/>
      <c r="F265" s="185"/>
      <c r="G265" s="176"/>
      <c r="H265" s="193"/>
      <c r="I265" s="193"/>
      <c r="J265" s="193"/>
      <c r="K265" s="193"/>
      <c r="L265" s="193"/>
      <c r="M265" s="193"/>
      <c r="N265" s="193"/>
      <c r="O265" s="193"/>
      <c r="P265" s="193"/>
    </row>
    <row r="266" spans="2:16" ht="14.25" customHeight="1" x14ac:dyDescent="0.25">
      <c r="B266" s="146"/>
      <c r="C266" s="191"/>
      <c r="D266" s="191"/>
      <c r="E266" s="192"/>
      <c r="F266" s="185"/>
      <c r="G266" s="176"/>
      <c r="H266" s="193"/>
      <c r="I266" s="193"/>
      <c r="J266" s="193"/>
      <c r="K266" s="193"/>
      <c r="L266" s="193"/>
      <c r="M266" s="193"/>
      <c r="N266" s="193"/>
      <c r="O266" s="193"/>
      <c r="P266" s="193"/>
    </row>
    <row r="267" spans="2:16" ht="14.25" customHeight="1" x14ac:dyDescent="0.25">
      <c r="B267" s="146"/>
      <c r="C267" s="191"/>
      <c r="D267" s="191"/>
      <c r="E267" s="192"/>
      <c r="F267" s="185"/>
      <c r="G267" s="176"/>
      <c r="H267" s="193"/>
      <c r="I267" s="193"/>
      <c r="J267" s="193"/>
      <c r="K267" s="193"/>
      <c r="L267" s="193"/>
      <c r="M267" s="193"/>
      <c r="N267" s="193"/>
      <c r="O267" s="193"/>
      <c r="P267" s="193"/>
    </row>
    <row r="268" spans="2:16" ht="14.25" customHeight="1" x14ac:dyDescent="0.25">
      <c r="B268" s="146"/>
      <c r="C268" s="191"/>
      <c r="D268" s="191"/>
      <c r="E268" s="192"/>
      <c r="F268" s="185"/>
      <c r="G268" s="176"/>
      <c r="H268" s="193"/>
      <c r="I268" s="193"/>
      <c r="J268" s="193"/>
      <c r="K268" s="193"/>
      <c r="L268" s="193"/>
      <c r="M268" s="193"/>
      <c r="N268" s="193"/>
      <c r="O268" s="193"/>
      <c r="P268" s="193"/>
    </row>
    <row r="269" spans="2:16" ht="14.25" customHeight="1" x14ac:dyDescent="0.25">
      <c r="B269" s="146"/>
      <c r="C269" s="191"/>
      <c r="D269" s="191"/>
      <c r="E269" s="192"/>
      <c r="F269" s="185"/>
      <c r="G269" s="176"/>
      <c r="H269" s="193"/>
      <c r="I269" s="193"/>
      <c r="J269" s="193"/>
      <c r="K269" s="193"/>
      <c r="L269" s="193"/>
      <c r="M269" s="193"/>
      <c r="N269" s="193"/>
      <c r="O269" s="193"/>
      <c r="P269" s="193"/>
    </row>
    <row r="270" spans="2:16" ht="25.5" customHeight="1" x14ac:dyDescent="0.25">
      <c r="B270" s="180" t="s">
        <v>123</v>
      </c>
      <c r="C270" s="180"/>
      <c r="D270" s="181" t="s">
        <v>20</v>
      </c>
      <c r="E270" s="192"/>
      <c r="F270" s="185"/>
      <c r="G270" s="176"/>
      <c r="H270" s="193"/>
      <c r="I270" s="193"/>
      <c r="J270" s="193"/>
      <c r="K270" s="193"/>
      <c r="L270" s="193"/>
      <c r="M270" s="193"/>
      <c r="N270" s="193"/>
      <c r="O270" s="193"/>
      <c r="P270" s="193"/>
    </row>
    <row r="271" spans="2:16" ht="22.5" customHeight="1" x14ac:dyDescent="0.25">
      <c r="B271" s="189" t="s">
        <v>124</v>
      </c>
      <c r="C271" s="189"/>
      <c r="D271" s="190">
        <v>66669</v>
      </c>
      <c r="E271" s="192"/>
      <c r="F271" s="185"/>
      <c r="G271" s="176"/>
      <c r="H271" s="193"/>
      <c r="I271" s="193"/>
      <c r="J271" s="193"/>
      <c r="K271" s="193"/>
      <c r="L271" s="193"/>
      <c r="M271" s="193"/>
      <c r="N271" s="193"/>
      <c r="O271" s="193"/>
      <c r="P271" s="193"/>
    </row>
    <row r="272" spans="2:16" ht="14.25" customHeight="1" x14ac:dyDescent="0.25">
      <c r="B272" s="146"/>
      <c r="C272" s="191"/>
      <c r="D272" s="191"/>
      <c r="E272" s="192"/>
      <c r="F272" s="185"/>
      <c r="G272" s="176"/>
      <c r="H272" s="193"/>
      <c r="I272" s="193"/>
      <c r="J272" s="193"/>
      <c r="K272" s="193"/>
      <c r="L272" s="193"/>
      <c r="M272" s="193"/>
      <c r="N272" s="193"/>
      <c r="O272" s="193"/>
      <c r="P272" s="193"/>
    </row>
    <row r="273" spans="2:16" ht="14.25" customHeight="1" thickBot="1" x14ac:dyDescent="0.3">
      <c r="B273" s="194"/>
      <c r="C273" s="191"/>
      <c r="D273" s="191"/>
      <c r="E273" s="192"/>
      <c r="F273" s="192"/>
      <c r="G273" s="192"/>
      <c r="H273" s="193"/>
      <c r="I273" s="193"/>
      <c r="J273" s="193"/>
      <c r="K273" s="193"/>
      <c r="L273" s="193"/>
      <c r="M273" s="193"/>
      <c r="N273" s="193"/>
      <c r="O273" s="193"/>
      <c r="P273" s="193"/>
    </row>
    <row r="274" spans="2:16" ht="18.75" customHeight="1" thickTop="1" x14ac:dyDescent="0.25"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</row>
    <row r="275" spans="2:16" ht="3" customHeight="1" x14ac:dyDescent="0.25"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</row>
    <row r="276" spans="2:16" ht="11.25" customHeight="1" x14ac:dyDescent="0.25">
      <c r="B276" s="197"/>
      <c r="C276" s="179"/>
      <c r="D276" s="179"/>
      <c r="E276" s="179"/>
      <c r="F276" s="198"/>
      <c r="G276" s="198"/>
      <c r="H276" s="196"/>
      <c r="I276" s="196"/>
      <c r="J276" s="196"/>
      <c r="K276" s="196"/>
      <c r="L276" s="196"/>
      <c r="M276" s="196"/>
      <c r="N276" s="196"/>
      <c r="O276" s="196"/>
      <c r="P276" s="196"/>
    </row>
    <row r="277" spans="2:16" s="200" customFormat="1" ht="27.75" customHeight="1" x14ac:dyDescent="0.25">
      <c r="B277" s="199"/>
      <c r="C277" s="199"/>
      <c r="D277" s="199"/>
      <c r="E277" s="199"/>
      <c r="F277" s="199"/>
      <c r="G277" s="199"/>
    </row>
    <row r="278" spans="2:16" s="200" customFormat="1" ht="23.25" customHeight="1" x14ac:dyDescent="0.25">
      <c r="B278" s="201"/>
      <c r="C278" s="201"/>
      <c r="D278" s="201"/>
      <c r="E278" s="201"/>
      <c r="F278" s="201"/>
      <c r="G278" s="202"/>
    </row>
    <row r="279" spans="2:16" s="200" customFormat="1" ht="43.5" customHeight="1" x14ac:dyDescent="0.25">
      <c r="B279" s="203" t="s">
        <v>0</v>
      </c>
      <c r="C279" s="204"/>
      <c r="D279" s="205">
        <v>2023</v>
      </c>
      <c r="E279" s="205">
        <v>2024</v>
      </c>
      <c r="F279" s="206" t="s">
        <v>125</v>
      </c>
      <c r="G279" s="207"/>
    </row>
    <row r="280" spans="2:16" s="200" customFormat="1" ht="18" customHeight="1" x14ac:dyDescent="0.25">
      <c r="B280" s="208" t="s">
        <v>8</v>
      </c>
      <c r="C280" s="209"/>
      <c r="D280" s="210">
        <v>11714</v>
      </c>
      <c r="E280" s="210">
        <f>+C94</f>
        <v>11524</v>
      </c>
      <c r="F280" s="211">
        <f t="shared" ref="F280:F291" si="23">E280/D280-1</f>
        <v>-1.6219907802629385E-2</v>
      </c>
      <c r="G280" s="207"/>
    </row>
    <row r="281" spans="2:16" s="200" customFormat="1" ht="18" customHeight="1" x14ac:dyDescent="0.25">
      <c r="B281" s="208" t="s">
        <v>9</v>
      </c>
      <c r="C281" s="209"/>
      <c r="D281" s="212">
        <v>11372</v>
      </c>
      <c r="E281" s="210">
        <f t="shared" ref="E281:E291" si="24">+C95</f>
        <v>11337</v>
      </c>
      <c r="F281" s="211">
        <f t="shared" si="23"/>
        <v>-3.0777347871966398E-3</v>
      </c>
      <c r="G281" s="207"/>
    </row>
    <row r="282" spans="2:16" s="200" customFormat="1" ht="18" customHeight="1" x14ac:dyDescent="0.25">
      <c r="B282" s="208" t="s">
        <v>10</v>
      </c>
      <c r="C282" s="209"/>
      <c r="D282" s="212">
        <v>13825</v>
      </c>
      <c r="E282" s="210">
        <f t="shared" si="24"/>
        <v>12513</v>
      </c>
      <c r="F282" s="211">
        <f t="shared" si="23"/>
        <v>-9.490054249547919E-2</v>
      </c>
      <c r="G282" s="207"/>
    </row>
    <row r="283" spans="2:16" s="200" customFormat="1" ht="18" customHeight="1" x14ac:dyDescent="0.25">
      <c r="B283" s="208" t="s">
        <v>11</v>
      </c>
      <c r="C283" s="209"/>
      <c r="D283" s="212">
        <v>12727</v>
      </c>
      <c r="E283" s="210">
        <f t="shared" si="24"/>
        <v>13058</v>
      </c>
      <c r="F283" s="211">
        <f t="shared" si="23"/>
        <v>2.6007700165003644E-2</v>
      </c>
      <c r="G283" s="207"/>
    </row>
    <row r="284" spans="2:16" s="200" customFormat="1" ht="18" customHeight="1" x14ac:dyDescent="0.25">
      <c r="B284" s="208" t="s">
        <v>12</v>
      </c>
      <c r="C284" s="209"/>
      <c r="D284" s="212">
        <v>13094</v>
      </c>
      <c r="E284" s="210">
        <f t="shared" si="24"/>
        <v>12025</v>
      </c>
      <c r="F284" s="211">
        <f t="shared" si="23"/>
        <v>-8.1640446005804224E-2</v>
      </c>
      <c r="G284" s="207"/>
    </row>
    <row r="285" spans="2:16" s="200" customFormat="1" ht="18" customHeight="1" x14ac:dyDescent="0.25">
      <c r="B285" s="208" t="s">
        <v>13</v>
      </c>
      <c r="C285" s="209"/>
      <c r="D285" s="212">
        <v>11910</v>
      </c>
      <c r="E285" s="210">
        <f t="shared" si="24"/>
        <v>11893</v>
      </c>
      <c r="F285" s="211">
        <f t="shared" si="23"/>
        <v>-1.4273719563392406E-3</v>
      </c>
      <c r="G285" s="207"/>
    </row>
    <row r="286" spans="2:16" s="200" customFormat="1" ht="18" customHeight="1" x14ac:dyDescent="0.25">
      <c r="B286" s="208" t="s">
        <v>14</v>
      </c>
      <c r="C286" s="209"/>
      <c r="D286" s="212">
        <v>11408</v>
      </c>
      <c r="E286" s="210">
        <f t="shared" si="24"/>
        <v>11826</v>
      </c>
      <c r="F286" s="211">
        <f t="shared" si="23"/>
        <v>3.6640953716690072E-2</v>
      </c>
      <c r="G286" s="207"/>
    </row>
    <row r="287" spans="2:16" s="200" customFormat="1" ht="18" customHeight="1" x14ac:dyDescent="0.25">
      <c r="B287" s="208" t="s">
        <v>15</v>
      </c>
      <c r="C287" s="209"/>
      <c r="D287" s="212">
        <v>12127</v>
      </c>
      <c r="E287" s="210">
        <f t="shared" si="24"/>
        <v>12123</v>
      </c>
      <c r="F287" s="211">
        <f t="shared" si="23"/>
        <v>-3.2984250020617889E-4</v>
      </c>
      <c r="G287" s="207"/>
    </row>
    <row r="288" spans="2:16" s="200" customFormat="1" ht="18" customHeight="1" x14ac:dyDescent="0.25">
      <c r="B288" s="208" t="s">
        <v>16</v>
      </c>
      <c r="C288" s="209"/>
      <c r="D288" s="212">
        <v>11367</v>
      </c>
      <c r="E288" s="210">
        <f t="shared" si="24"/>
        <v>13669</v>
      </c>
      <c r="F288" s="213">
        <f t="shared" si="23"/>
        <v>0.2025160552476466</v>
      </c>
      <c r="G288" s="207"/>
    </row>
    <row r="289" spans="2:7" s="200" customFormat="1" ht="18" customHeight="1" x14ac:dyDescent="0.25">
      <c r="B289" s="208" t="s">
        <v>17</v>
      </c>
      <c r="C289" s="209"/>
      <c r="D289" s="212">
        <v>11969</v>
      </c>
      <c r="E289" s="210">
        <f t="shared" si="24"/>
        <v>14301</v>
      </c>
      <c r="F289" s="213">
        <f t="shared" si="23"/>
        <v>0.19483666137521927</v>
      </c>
      <c r="G289" s="207"/>
    </row>
    <row r="290" spans="2:7" s="200" customFormat="1" ht="18" customHeight="1" thickBot="1" x14ac:dyDescent="0.3">
      <c r="B290" s="208" t="s">
        <v>18</v>
      </c>
      <c r="C290" s="209"/>
      <c r="D290" s="212">
        <v>11776</v>
      </c>
      <c r="E290" s="210">
        <f t="shared" si="24"/>
        <v>13472</v>
      </c>
      <c r="F290" s="213">
        <f t="shared" si="23"/>
        <v>0.14402173913043481</v>
      </c>
      <c r="G290" s="207"/>
    </row>
    <row r="291" spans="2:7" s="200" customFormat="1" ht="18" hidden="1" customHeight="1" thickBot="1" x14ac:dyDescent="0.3">
      <c r="B291" s="214" t="s">
        <v>19</v>
      </c>
      <c r="C291" s="215"/>
      <c r="D291" s="212">
        <v>10355</v>
      </c>
      <c r="E291" s="210">
        <f t="shared" si="24"/>
        <v>0</v>
      </c>
      <c r="F291" s="213">
        <f t="shared" si="23"/>
        <v>-1</v>
      </c>
      <c r="G291" s="207"/>
    </row>
    <row r="292" spans="2:7" s="200" customFormat="1" ht="18" customHeight="1" x14ac:dyDescent="0.25">
      <c r="B292" s="216" t="s">
        <v>20</v>
      </c>
      <c r="C292" s="216"/>
      <c r="D292" s="217">
        <f>+SUM(D280:D290)</f>
        <v>133289</v>
      </c>
      <c r="E292" s="217">
        <f>+SUM(E280:E290)</f>
        <v>137741</v>
      </c>
      <c r="F292" s="218">
        <f>+E292/D292-1</f>
        <v>3.3401105867701064E-2</v>
      </c>
      <c r="G292" s="207"/>
    </row>
    <row r="293" spans="2:7" x14ac:dyDescent="0.25">
      <c r="B293" s="196" t="s">
        <v>126</v>
      </c>
    </row>
  </sheetData>
  <mergeCells count="62">
    <mergeCell ref="B292:C292"/>
    <mergeCell ref="B286:C286"/>
    <mergeCell ref="B287:C287"/>
    <mergeCell ref="B288:C288"/>
    <mergeCell ref="B289:C289"/>
    <mergeCell ref="B290:C290"/>
    <mergeCell ref="B291:C291"/>
    <mergeCell ref="B280:C280"/>
    <mergeCell ref="B281:C281"/>
    <mergeCell ref="B282:C282"/>
    <mergeCell ref="B283:C283"/>
    <mergeCell ref="B284:C284"/>
    <mergeCell ref="B285:C285"/>
    <mergeCell ref="B261:C261"/>
    <mergeCell ref="B262:C262"/>
    <mergeCell ref="B263:C263"/>
    <mergeCell ref="B270:C270"/>
    <mergeCell ref="B271:C271"/>
    <mergeCell ref="B279:C279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J239:K239"/>
    <mergeCell ref="B244:C244"/>
    <mergeCell ref="B245:C245"/>
    <mergeCell ref="B246:C246"/>
    <mergeCell ref="B247:C247"/>
    <mergeCell ref="B248:C248"/>
    <mergeCell ref="J233:K233"/>
    <mergeCell ref="J234:K234"/>
    <mergeCell ref="J235:K235"/>
    <mergeCell ref="J236:K236"/>
    <mergeCell ref="J237:K237"/>
    <mergeCell ref="J238:K238"/>
    <mergeCell ref="B113:B114"/>
    <mergeCell ref="C113:C114"/>
    <mergeCell ref="K113:K114"/>
    <mergeCell ref="B190:B191"/>
    <mergeCell ref="C190:C191"/>
    <mergeCell ref="K190:K191"/>
    <mergeCell ref="B35:G35"/>
    <mergeCell ref="B57:B58"/>
    <mergeCell ref="C57:C58"/>
    <mergeCell ref="K57:K58"/>
    <mergeCell ref="B86:C86"/>
    <mergeCell ref="B92:F92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7" min="1" max="16" man="1"/>
    <brk id="186" min="1" max="16" man="1"/>
    <brk id="27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2024-12-19T15:54:07Z</dcterms:created>
  <dcterms:modified xsi:type="dcterms:W3CDTF">2024-12-19T15:54:38Z</dcterms:modified>
</cp:coreProperties>
</file>