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bajos 2024\cierre de bases noviembre\"/>
    </mc:Choice>
  </mc:AlternateContent>
  <xr:revisionPtr revIDLastSave="0" documentId="13_ncr:1_{D03FB27E-171F-49B4-B188-31B0B9E245E5}" xr6:coauthVersionLast="47" xr6:coauthVersionMax="47" xr10:uidLastSave="{00000000-0000-0000-0000-000000000000}"/>
  <bookViews>
    <workbookView xWindow="390" yWindow="390" windowWidth="19245" windowHeight="12990" xr2:uid="{C652A07A-9FF8-401E-BAB6-121FDBA7C492}"/>
  </bookViews>
  <sheets>
    <sheet name="Tentativa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2" i="1" l="1"/>
  <c r="E222" i="1"/>
  <c r="D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D199" i="1"/>
  <c r="E198" i="1" s="1"/>
  <c r="E196" i="1"/>
  <c r="D190" i="1"/>
  <c r="M189" i="1"/>
  <c r="N188" i="1" s="1"/>
  <c r="E189" i="1"/>
  <c r="E188" i="1"/>
  <c r="N187" i="1"/>
  <c r="E187" i="1"/>
  <c r="E186" i="1"/>
  <c r="N185" i="1"/>
  <c r="E185" i="1"/>
  <c r="E190" i="1" s="1"/>
  <c r="R174" i="1"/>
  <c r="Q174" i="1"/>
  <c r="P174" i="1"/>
  <c r="O174" i="1"/>
  <c r="N174" i="1"/>
  <c r="M174" i="1"/>
  <c r="L174" i="1"/>
  <c r="K174" i="1"/>
  <c r="J174" i="1"/>
  <c r="I174" i="1"/>
  <c r="H174" i="1"/>
  <c r="G174" i="1"/>
  <c r="F174" i="1"/>
  <c r="E174" i="1"/>
  <c r="D174" i="1"/>
  <c r="C173" i="1"/>
  <c r="C172" i="1"/>
  <c r="C171" i="1"/>
  <c r="C170" i="1"/>
  <c r="C174" i="1" s="1"/>
  <c r="L160" i="1"/>
  <c r="K160" i="1"/>
  <c r="K161" i="1" s="1"/>
  <c r="J160" i="1"/>
  <c r="I160" i="1"/>
  <c r="I161" i="1" s="1"/>
  <c r="H160" i="1"/>
  <c r="G160" i="1"/>
  <c r="G161" i="1" s="1"/>
  <c r="F160" i="1"/>
  <c r="E160" i="1"/>
  <c r="E161" i="1" s="1"/>
  <c r="D160" i="1"/>
  <c r="C159" i="1"/>
  <c r="C158" i="1"/>
  <c r="C157" i="1"/>
  <c r="C156" i="1"/>
  <c r="C160" i="1" s="1"/>
  <c r="E149" i="1"/>
  <c r="F147" i="1" s="1"/>
  <c r="F148" i="1"/>
  <c r="F145" i="1"/>
  <c r="F144" i="1"/>
  <c r="F142" i="1"/>
  <c r="F141" i="1"/>
  <c r="F140" i="1"/>
  <c r="F138" i="1"/>
  <c r="F137" i="1"/>
  <c r="F136" i="1"/>
  <c r="F135" i="1"/>
  <c r="M134" i="1"/>
  <c r="F134" i="1"/>
  <c r="M133" i="1"/>
  <c r="N133" i="1" s="1"/>
  <c r="F133" i="1"/>
  <c r="M132" i="1"/>
  <c r="F132" i="1"/>
  <c r="M131" i="1"/>
  <c r="N131" i="1" s="1"/>
  <c r="F131" i="1"/>
  <c r="M130" i="1"/>
  <c r="M135" i="1" s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M106" i="1"/>
  <c r="N104" i="1" s="1"/>
  <c r="N105" i="1"/>
  <c r="C104" i="1"/>
  <c r="N103" i="1"/>
  <c r="D103" i="1"/>
  <c r="G103" i="1" s="1"/>
  <c r="D102" i="1"/>
  <c r="D101" i="1"/>
  <c r="I100" i="1" s="1"/>
  <c r="D100" i="1"/>
  <c r="M99" i="1"/>
  <c r="N98" i="1" s="1"/>
  <c r="D99" i="1"/>
  <c r="D98" i="1"/>
  <c r="N97" i="1"/>
  <c r="D97" i="1"/>
  <c r="G97" i="1" s="1"/>
  <c r="D89" i="1"/>
  <c r="E88" i="1" s="1"/>
  <c r="J86" i="1"/>
  <c r="K85" i="1" s="1"/>
  <c r="K84" i="1"/>
  <c r="K82" i="1"/>
  <c r="K80" i="1"/>
  <c r="K78" i="1"/>
  <c r="N77" i="1"/>
  <c r="O75" i="1" s="1"/>
  <c r="O77" i="1" s="1"/>
  <c r="K77" i="1"/>
  <c r="O76" i="1"/>
  <c r="E76" i="1"/>
  <c r="P67" i="1"/>
  <c r="O67" i="1"/>
  <c r="N67" i="1"/>
  <c r="M67" i="1"/>
  <c r="L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67" i="1" s="1"/>
  <c r="G34" i="1"/>
  <c r="H33" i="1"/>
  <c r="H32" i="1"/>
  <c r="H31" i="1"/>
  <c r="H30" i="1"/>
  <c r="H29" i="1"/>
  <c r="D29" i="1"/>
  <c r="H28" i="1"/>
  <c r="H27" i="1"/>
  <c r="H26" i="1"/>
  <c r="H25" i="1"/>
  <c r="H24" i="1"/>
  <c r="H23" i="1"/>
  <c r="H22" i="1"/>
  <c r="H21" i="1"/>
  <c r="H20" i="1"/>
  <c r="H19" i="1"/>
  <c r="E175" i="1" l="1"/>
  <c r="M175" i="1"/>
  <c r="F175" i="1"/>
  <c r="J175" i="1"/>
  <c r="N175" i="1"/>
  <c r="R175" i="1"/>
  <c r="I175" i="1"/>
  <c r="Q175" i="1"/>
  <c r="N99" i="1"/>
  <c r="N106" i="1"/>
  <c r="N134" i="1"/>
  <c r="N130" i="1"/>
  <c r="N135" i="1" s="1"/>
  <c r="N132" i="1"/>
  <c r="F161" i="1"/>
  <c r="J161" i="1"/>
  <c r="D161" i="1"/>
  <c r="C161" i="1" s="1"/>
  <c r="H161" i="1"/>
  <c r="L161" i="1"/>
  <c r="G175" i="1"/>
  <c r="K175" i="1"/>
  <c r="O175" i="1"/>
  <c r="D175" i="1"/>
  <c r="H175" i="1"/>
  <c r="L175" i="1"/>
  <c r="P175" i="1"/>
  <c r="E199" i="1"/>
  <c r="E75" i="1"/>
  <c r="K76" i="1"/>
  <c r="E79" i="1"/>
  <c r="E81" i="1"/>
  <c r="E83" i="1"/>
  <c r="E85" i="1"/>
  <c r="E197" i="1"/>
  <c r="K75" i="1"/>
  <c r="K79" i="1"/>
  <c r="K81" i="1"/>
  <c r="K83" i="1"/>
  <c r="E87" i="1"/>
  <c r="D104" i="1"/>
  <c r="F146" i="1"/>
  <c r="N186" i="1"/>
  <c r="N189" i="1" s="1"/>
  <c r="E77" i="1"/>
  <c r="E78" i="1"/>
  <c r="E80" i="1"/>
  <c r="E82" i="1"/>
  <c r="E84" i="1"/>
  <c r="E86" i="1"/>
  <c r="F139" i="1"/>
  <c r="F143" i="1"/>
  <c r="F149" i="1" s="1"/>
  <c r="E89" i="1" l="1"/>
  <c r="K86" i="1"/>
  <c r="C175" i="1"/>
</calcChain>
</file>

<file path=xl/sharedStrings.xml><?xml version="1.0" encoding="utf-8"?>
<sst xmlns="http://schemas.openxmlformats.org/spreadsheetml/2006/main" count="256" uniqueCount="186">
  <si>
    <t>REPORTE ESTADÍSTICO DE CASOS DE TENTATIVA DE FEMINICIDIO ATENDIDOS EN LOS CENTRO EMERGENCIA MUJER</t>
  </si>
  <si>
    <t>Periodo: Enero - Noviembre, 2024(Preliminar)</t>
  </si>
  <si>
    <t>SECCIÓN I: MAGNITUD DE LOS CASOS DE TENTATIVA DE FEMINICIDIO ATENDIDOS EN LOS CENTROS EMERGENCIA MUJER</t>
  </si>
  <si>
    <t>Mes</t>
  </si>
  <si>
    <t>Total</t>
  </si>
  <si>
    <t>Año</t>
  </si>
  <si>
    <t>Variación porcentual</t>
  </si>
  <si>
    <t>Enero</t>
  </si>
  <si>
    <t>-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</si>
  <si>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</si>
  <si>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</si>
  <si>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</si>
  <si>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</si>
  <si>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</si>
  <si>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</si>
  <si>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</si>
  <si>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</si>
  <si>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</si>
  <si>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</si>
  <si>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r>
      <t xml:space="preserve">2024 </t>
    </r>
    <r>
      <rPr>
        <b/>
        <vertAlign val="superscript"/>
        <sz val="10"/>
        <color theme="1"/>
        <rFont val="Arial"/>
        <family val="2"/>
      </rPr>
      <t>1/</t>
    </r>
  </si>
  <si>
    <t>1/ Casos de tentativa de feminicidio del 01 de enero del 2024 al 30 de noviembre del 2024</t>
  </si>
  <si>
    <t>Nota: Variación porcentual por año comparado con el año anterior</t>
  </si>
  <si>
    <r>
      <t xml:space="preserve">Figura Nº 1: </t>
    </r>
    <r>
      <rPr>
        <sz val="10"/>
        <color theme="1"/>
        <rFont val="Arial"/>
        <family val="2"/>
      </rPr>
      <t>Casos de tentativa de feminicidio según departamento, año 2024</t>
    </r>
    <r>
      <rPr>
        <b/>
        <vertAlign val="superscript"/>
        <sz val="10"/>
        <color theme="1"/>
        <rFont val="Arial"/>
        <family val="2"/>
      </rPr>
      <t>1/</t>
    </r>
  </si>
  <si>
    <t>Departamento</t>
  </si>
  <si>
    <t>Total Acumulado 2020 - 2024</t>
  </si>
  <si>
    <r>
      <t xml:space="preserve">2024 </t>
    </r>
    <r>
      <rPr>
        <b/>
        <vertAlign val="superscript"/>
        <sz val="9"/>
        <color theme="0"/>
        <rFont val="Arial"/>
        <family val="2"/>
      </rPr>
      <t>1/</t>
    </r>
  </si>
  <si>
    <t>Lima Metropolitana</t>
  </si>
  <si>
    <t>Ancash</t>
  </si>
  <si>
    <t>Cusco</t>
  </si>
  <si>
    <t>La Libertad</t>
  </si>
  <si>
    <t>Huanuco</t>
  </si>
  <si>
    <t>Junin</t>
  </si>
  <si>
    <t>Ica</t>
  </si>
  <si>
    <t>Lima Provincia</t>
  </si>
  <si>
    <t>Arequipa</t>
  </si>
  <si>
    <t>San Martin</t>
  </si>
  <si>
    <t>Piura</t>
  </si>
  <si>
    <t>Apurimac</t>
  </si>
  <si>
    <t>Tumbes</t>
  </si>
  <si>
    <t>Cajamarca</t>
  </si>
  <si>
    <t>Lambayeque</t>
  </si>
  <si>
    <t>Ayacucho</t>
  </si>
  <si>
    <t>Puno</t>
  </si>
  <si>
    <t>Tacna</t>
  </si>
  <si>
    <t>Madre de Dios</t>
  </si>
  <si>
    <t>Callao</t>
  </si>
  <si>
    <t>Huancavelica</t>
  </si>
  <si>
    <t>Ucayali</t>
  </si>
  <si>
    <t>Loreto</t>
  </si>
  <si>
    <t>Moquegua</t>
  </si>
  <si>
    <t>Amazonas</t>
  </si>
  <si>
    <t>Pasco</t>
  </si>
  <si>
    <t>Modalidad</t>
  </si>
  <si>
    <t>%</t>
  </si>
  <si>
    <t>Lugar del hecho</t>
  </si>
  <si>
    <t>Área</t>
  </si>
  <si>
    <t>Acuchillamiento</t>
  </si>
  <si>
    <t>Casa de la persona usuaria</t>
  </si>
  <si>
    <t>Urbana</t>
  </si>
  <si>
    <t>Estrangulamiento / Asfixia</t>
  </si>
  <si>
    <t>Casa de la persona agresora</t>
  </si>
  <si>
    <t>Rural</t>
  </si>
  <si>
    <t>Disparo con arma de fuego</t>
  </si>
  <si>
    <t>Casa de ambos</t>
  </si>
  <si>
    <t>Quemadura</t>
  </si>
  <si>
    <t>Casa de familiar</t>
  </si>
  <si>
    <t>Ahogamiento</t>
  </si>
  <si>
    <t>Centro de labores de la usuaria</t>
  </si>
  <si>
    <t>Desbarrancamiento</t>
  </si>
  <si>
    <t>Calle via publica</t>
  </si>
  <si>
    <t>Atropellamiento</t>
  </si>
  <si>
    <t>Centro de estudios</t>
  </si>
  <si>
    <t>Aplastamiento</t>
  </si>
  <si>
    <t>Hotel / Hostal</t>
  </si>
  <si>
    <t>Envenenamiento</t>
  </si>
  <si>
    <t>Centro Poblado</t>
  </si>
  <si>
    <t>Golpes</t>
  </si>
  <si>
    <t>Lugar desolado</t>
  </si>
  <si>
    <t>Agresión objeto filoso</t>
  </si>
  <si>
    <t>Otro lugar</t>
  </si>
  <si>
    <t>Agresión objeto contundente</t>
  </si>
  <si>
    <t>Otro</t>
  </si>
  <si>
    <t>Sin Información</t>
  </si>
  <si>
    <t>Grupo de edad</t>
  </si>
  <si>
    <t>Niñas y adolescentes</t>
  </si>
  <si>
    <t>¿Esta gestando?</t>
  </si>
  <si>
    <t>0 a 5 años</t>
  </si>
  <si>
    <t>No</t>
  </si>
  <si>
    <t>6 a 11 años</t>
  </si>
  <si>
    <t>Si</t>
  </si>
  <si>
    <t>12 a 14 años</t>
  </si>
  <si>
    <t>Adultas</t>
  </si>
  <si>
    <t>15 a 17 años</t>
  </si>
  <si>
    <t>18 a 29 años</t>
  </si>
  <si>
    <t>30 a 59 años</t>
  </si>
  <si>
    <t>Adultas mayores</t>
  </si>
  <si>
    <t>Número de hijos e hijas</t>
  </si>
  <si>
    <t>60  a más años</t>
  </si>
  <si>
    <t>Ninguno</t>
  </si>
  <si>
    <t>1 a 3</t>
  </si>
  <si>
    <t>De 4 a más</t>
  </si>
  <si>
    <t>Vínculo relacional</t>
  </si>
  <si>
    <t>Cónyuge</t>
  </si>
  <si>
    <t>Conviviente</t>
  </si>
  <si>
    <t>Enamorado</t>
  </si>
  <si>
    <t>Novio</t>
  </si>
  <si>
    <t>Ex cónyuge</t>
  </si>
  <si>
    <t>Ex conviviente</t>
  </si>
  <si>
    <t>Ex enamorado</t>
  </si>
  <si>
    <t>Ex novio</t>
  </si>
  <si>
    <r>
      <t xml:space="preserve">Progenitor de su hijo/a </t>
    </r>
    <r>
      <rPr>
        <b/>
        <sz val="7"/>
        <color theme="1"/>
        <rFont val="Arial"/>
        <family val="2"/>
      </rPr>
      <t>(sin convivencia con la pareja)</t>
    </r>
  </si>
  <si>
    <t>Padre</t>
  </si>
  <si>
    <t>Padrastro</t>
  </si>
  <si>
    <t>Hijo</t>
  </si>
  <si>
    <t>Hijastro</t>
  </si>
  <si>
    <t>Abuelo</t>
  </si>
  <si>
    <t>Hermano</t>
  </si>
  <si>
    <t>Hermanastro</t>
  </si>
  <si>
    <t>Nieto</t>
  </si>
  <si>
    <t>Bisabuelo</t>
  </si>
  <si>
    <t>Grupo de vínculo</t>
  </si>
  <si>
    <t>Tío</t>
  </si>
  <si>
    <t>Sobrino</t>
  </si>
  <si>
    <t>Pareja</t>
  </si>
  <si>
    <t>Bisnieto</t>
  </si>
  <si>
    <t>Ex pareja</t>
  </si>
  <si>
    <t>Tío-abuelo</t>
  </si>
  <si>
    <t>Familiar</t>
  </si>
  <si>
    <t>Primo</t>
  </si>
  <si>
    <t>Conocido</t>
  </si>
  <si>
    <t>Sobrino-nieto</t>
  </si>
  <si>
    <t>Desconocido</t>
  </si>
  <si>
    <t>Otro familiar</t>
  </si>
  <si>
    <t>Suegro</t>
  </si>
  <si>
    <t>Yerno/Nuera</t>
  </si>
  <si>
    <t>Cuñado</t>
  </si>
  <si>
    <t>Vecino</t>
  </si>
  <si>
    <t>Concuñado</t>
  </si>
  <si>
    <t>Docente</t>
  </si>
  <si>
    <t>Compañero de estudio</t>
  </si>
  <si>
    <t>Empleador de trabajo</t>
  </si>
  <si>
    <t>Compañero de trabajo</t>
  </si>
  <si>
    <t>Empleado de trabajo</t>
  </si>
  <si>
    <r>
      <t xml:space="preserve">Habita en el mismo hogar </t>
    </r>
    <r>
      <rPr>
        <b/>
        <vertAlign val="superscript"/>
        <sz val="9"/>
        <color theme="1"/>
        <rFont val="Arial"/>
        <family val="2"/>
      </rPr>
      <t>2/</t>
    </r>
  </si>
  <si>
    <r>
      <rPr>
        <b/>
        <sz val="7.5"/>
        <color theme="1"/>
        <rFont val="Calibri"/>
        <family val="2"/>
        <scheme val="minor"/>
      </rPr>
      <t xml:space="preserve">2/ </t>
    </r>
    <r>
      <rPr>
        <sz val="7.5"/>
        <color theme="1"/>
        <rFont val="Calibri"/>
        <family val="2"/>
        <scheme val="minor"/>
      </rPr>
      <t>Sin mediar relaciones contractuales o laborales</t>
    </r>
  </si>
  <si>
    <t>Tipo de violencia</t>
  </si>
  <si>
    <t>Quechua</t>
  </si>
  <si>
    <t>Aimara</t>
  </si>
  <si>
    <t>Indígena u originario de la Amazonía</t>
  </si>
  <si>
    <t>Perteneciente o parte de otro pueblo indígena u originario</t>
  </si>
  <si>
    <t>Negro, moreno, zambo, mulato, afrodescendiente o parte del pueblo afroperuano</t>
  </si>
  <si>
    <t>Blanco</t>
  </si>
  <si>
    <t>Mestizo</t>
  </si>
  <si>
    <t xml:space="preserve">No sabe/no
responde </t>
  </si>
  <si>
    <t>Económica</t>
  </si>
  <si>
    <t>Psicológica</t>
  </si>
  <si>
    <t>Física</t>
  </si>
  <si>
    <t>Sexual</t>
  </si>
  <si>
    <t>Asháninka</t>
  </si>
  <si>
    <t>Awajún / Aguaruna</t>
  </si>
  <si>
    <t>Shipibo - Konibo</t>
  </si>
  <si>
    <t>Shawi / Chayahuita</t>
  </si>
  <si>
    <t>Matsigenka / Machiguenga</t>
  </si>
  <si>
    <t>Achuar</t>
  </si>
  <si>
    <t>Otra lengua indígena u originaria</t>
  </si>
  <si>
    <t>Castellano</t>
  </si>
  <si>
    <t>Portugués</t>
  </si>
  <si>
    <t>Otra lengua extranjera</t>
  </si>
  <si>
    <t>Lengua de señas peruanas</t>
  </si>
  <si>
    <t>No escucha/o ni habla/o</t>
  </si>
  <si>
    <t>No sabe/no responde</t>
  </si>
  <si>
    <t>Estado en la última agresión</t>
  </si>
  <si>
    <t>14 a 17 años</t>
  </si>
  <si>
    <t>Sobrio</t>
  </si>
  <si>
    <t>Efectos de alcohol</t>
  </si>
  <si>
    <t>Efectos de drogas</t>
  </si>
  <si>
    <t>Ambos</t>
  </si>
  <si>
    <t xml:space="preserve">Sin información </t>
  </si>
  <si>
    <t>Situación Laboral</t>
  </si>
  <si>
    <t>Sin ocupación</t>
  </si>
  <si>
    <t>Con ocupación</t>
  </si>
  <si>
    <t>Sin información</t>
  </si>
  <si>
    <t>Variación Porcentual</t>
  </si>
  <si>
    <t>Setiembre</t>
  </si>
  <si>
    <t>Diciembre</t>
  </si>
  <si>
    <r>
      <t>Fuente:</t>
    </r>
    <r>
      <rPr>
        <sz val="9"/>
        <color theme="1"/>
        <rFont val="Arial"/>
        <family val="2"/>
      </rPr>
      <t xml:space="preserve"> Registro de casos del CEM / SGIC / AURORA / MIMP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</si>
</sst>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5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0"/>
      <name val="Arial"/>
      <family val="2"/>
    </font>
    <font>
      <b/>
      <sz val="14"/>
      <color theme="0"/>
      <name val="Arial"/>
      <family val="2"/>
    </font>
    <font>
      <sz val="14"/>
      <color theme="0"/>
      <name val="Calibri"/>
      <family val="2"/>
      <scheme val="minor"/>
    </font>
    <font>
      <i/>
      <sz val="10"/>
      <color theme="1"/>
      <name val="Arial Narrow"/>
      <family val="2"/>
    </font>
    <font>
      <b/>
      <sz val="11"/>
      <color theme="0"/>
      <name val="Arial"/>
      <family val="2"/>
    </font>
    <font>
      <sz val="7"/>
      <color theme="1"/>
      <name val="Arial"/>
      <family val="2"/>
    </font>
    <font>
      <sz val="11"/>
      <color theme="1"/>
      <name val="Arial"/>
      <family val="2"/>
    </font>
    <font>
      <sz val="9"/>
      <color theme="1"/>
      <name val="Arial"/>
      <family val="2"/>
    </font>
    <font>
      <b/>
      <sz val="11"/>
      <color theme="0"/>
      <name val="Arial Narrow"/>
      <family val="2"/>
    </font>
    <font>
      <b/>
      <sz val="9"/>
      <color theme="0"/>
      <name val="Arial"/>
      <family val="2"/>
    </font>
    <font>
      <b/>
      <sz val="10"/>
      <color theme="0"/>
      <name val="Arial"/>
      <family val="2"/>
    </font>
    <font>
      <b/>
      <sz val="11"/>
      <color theme="1"/>
      <name val="Arial Narrow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1"/>
      <name val="Arial Narrow"/>
      <family val="2"/>
    </font>
    <font>
      <b/>
      <sz val="10"/>
      <name val="Arial"/>
      <family val="2"/>
    </font>
    <font>
      <b/>
      <vertAlign val="superscript"/>
      <sz val="10"/>
      <color theme="1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  <font>
      <b/>
      <vertAlign val="superscript"/>
      <sz val="9"/>
      <color theme="0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i/>
      <sz val="7.5"/>
      <color theme="1"/>
      <name val="Arial"/>
      <family val="2"/>
    </font>
    <font>
      <sz val="9"/>
      <color rgb="FFFF0000"/>
      <name val="Arial"/>
      <family val="2"/>
    </font>
    <font>
      <sz val="11"/>
      <color theme="1"/>
      <name val="Arial Narrow"/>
      <family val="2"/>
    </font>
    <font>
      <b/>
      <sz val="7"/>
      <color theme="1"/>
      <name val="Arial"/>
      <family val="2"/>
    </font>
    <font>
      <b/>
      <sz val="9"/>
      <color rgb="FFC00000"/>
      <name val="Arial"/>
      <family val="2"/>
    </font>
    <font>
      <sz val="14"/>
      <color theme="1"/>
      <name val="Calibri"/>
      <family val="2"/>
      <scheme val="minor"/>
    </font>
    <font>
      <b/>
      <i/>
      <sz val="9"/>
      <color theme="1"/>
      <name val="Arial"/>
      <family val="2"/>
    </font>
    <font>
      <b/>
      <vertAlign val="superscript"/>
      <sz val="9"/>
      <color theme="1"/>
      <name val="Arial"/>
      <family val="2"/>
    </font>
    <font>
      <sz val="7.5"/>
      <color theme="1"/>
      <name val="Calibri"/>
      <family val="2"/>
      <scheme val="minor"/>
    </font>
    <font>
      <b/>
      <sz val="7.5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2"/>
      <color theme="1"/>
      <name val="Arial"/>
      <family val="2"/>
    </font>
    <font>
      <sz val="11"/>
      <name val="Arial"/>
      <family val="2"/>
    </font>
    <font>
      <sz val="9"/>
      <name val="Arial"/>
      <family val="2"/>
    </font>
    <font>
      <b/>
      <sz val="9"/>
      <name val="Arial Narrow"/>
      <family val="2"/>
    </font>
    <font>
      <sz val="10"/>
      <color rgb="FFFF0000"/>
      <name val="Arial"/>
      <family val="2"/>
    </font>
    <font>
      <b/>
      <sz val="14"/>
      <color rgb="FFC00000"/>
      <name val="Arial"/>
      <family val="2"/>
    </font>
    <font>
      <b/>
      <sz val="11"/>
      <color rgb="FFC00000"/>
      <name val="Arial Narrow"/>
      <family val="2"/>
    </font>
    <font>
      <b/>
      <sz val="12"/>
      <color theme="0"/>
      <name val="Arial"/>
      <family val="2"/>
    </font>
    <font>
      <b/>
      <sz val="12"/>
      <color theme="0"/>
      <name val="Arial Narrow"/>
      <family val="2"/>
    </font>
    <font>
      <b/>
      <sz val="12"/>
      <color theme="1"/>
      <name val="Arial Narrow"/>
      <family val="2"/>
    </font>
    <font>
      <sz val="12"/>
      <color theme="1"/>
      <name val="Arial"/>
      <family val="2"/>
    </font>
    <font>
      <b/>
      <sz val="12"/>
      <name val="Arial Narrow"/>
      <family val="2"/>
    </font>
  </fonts>
  <fills count="11">
    <fill>
      <patternFill patternType="none"/>
    </fill>
    <fill>
      <patternFill patternType="gray125"/>
    </fill>
    <fill>
      <patternFill patternType="solid">
        <fgColor theme="2" tint="-0.749992370372631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65"/>
        <bgColor indexed="64"/>
      </patternFill>
    </fill>
  </fills>
  <borders count="30">
    <border>
      <left/>
      <right/>
      <top/>
      <bottom/>
      <diagonal/>
    </border>
    <border>
      <left/>
      <right/>
      <top style="hair">
        <color theme="2" tint="-0.499984740745262"/>
      </top>
      <bottom style="hair">
        <color theme="2" tint="-0.499984740745262"/>
      </bottom>
      <diagonal/>
    </border>
    <border>
      <left/>
      <right/>
      <top/>
      <bottom style="hair">
        <color theme="0" tint="-0.499984740745262"/>
      </bottom>
      <diagonal/>
    </border>
    <border>
      <left/>
      <right/>
      <top/>
      <bottom style="hair">
        <color theme="2" tint="-0.499984740745262"/>
      </bottom>
      <diagonal/>
    </border>
    <border>
      <left/>
      <right/>
      <top style="medium">
        <color rgb="FFFF0000"/>
      </top>
      <bottom/>
      <diagonal/>
    </border>
    <border>
      <left/>
      <right/>
      <top style="hair">
        <color theme="0" tint="-0.499984740745262"/>
      </top>
      <bottom style="hair">
        <color theme="0" tint="-0.499984740745262"/>
      </bottom>
      <diagonal/>
    </border>
    <border>
      <left/>
      <right/>
      <top/>
      <bottom style="hair">
        <color theme="2" tint="-0.749961851863155"/>
      </bottom>
      <diagonal/>
    </border>
    <border>
      <left/>
      <right/>
      <top style="hair">
        <color theme="2" tint="-0.749961851863155"/>
      </top>
      <bottom style="hair">
        <color theme="2" tint="-0.749961851863155"/>
      </bottom>
      <diagonal/>
    </border>
    <border>
      <left/>
      <right/>
      <top style="hair">
        <color theme="2" tint="-0.749961851863155"/>
      </top>
      <bottom style="medium">
        <color rgb="FFEA0C0C"/>
      </bottom>
      <diagonal/>
    </border>
    <border>
      <left/>
      <right/>
      <top style="hair">
        <color theme="2" tint="-0.749961851863155"/>
      </top>
      <bottom style="medium">
        <color rgb="FFC00000"/>
      </bottom>
      <diagonal/>
    </border>
    <border>
      <left/>
      <right/>
      <top/>
      <bottom style="hair">
        <color theme="1" tint="0.24994659260841701"/>
      </bottom>
      <diagonal/>
    </border>
    <border>
      <left/>
      <right/>
      <top/>
      <bottom style="medium">
        <color rgb="FFEA0C0C"/>
      </bottom>
      <diagonal/>
    </border>
    <border>
      <left/>
      <right/>
      <top style="medium">
        <color rgb="FFEA0C0C"/>
      </top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indexed="64"/>
      </top>
      <bottom style="medium">
        <color rgb="FFC00000"/>
      </bottom>
      <diagonal/>
    </border>
    <border>
      <left/>
      <right/>
      <top style="medium">
        <color rgb="FFC00000"/>
      </top>
      <bottom/>
      <diagonal/>
    </border>
    <border>
      <left/>
      <right/>
      <top/>
      <bottom style="dashed">
        <color theme="0" tint="-0.249977111117893"/>
      </bottom>
      <diagonal/>
    </border>
    <border>
      <left/>
      <right/>
      <top style="dashed">
        <color theme="0" tint="-0.249977111117893"/>
      </top>
      <bottom style="dashed">
        <color theme="0" tint="-0.249977111117893"/>
      </bottom>
      <diagonal/>
    </border>
    <border>
      <left/>
      <right/>
      <top style="dashed">
        <color theme="0" tint="-0.249977111117893"/>
      </top>
      <bottom style="medium">
        <color rgb="FFEA0C0C"/>
      </bottom>
      <diagonal/>
    </border>
    <border>
      <left/>
      <right/>
      <top style="medium">
        <color rgb="FFFF3300"/>
      </top>
      <bottom/>
      <diagonal/>
    </border>
    <border>
      <left/>
      <right style="thin">
        <color theme="0"/>
      </right>
      <top/>
      <bottom style="dotted">
        <color theme="2" tint="-9.9978637043366805E-2"/>
      </bottom>
      <diagonal/>
    </border>
    <border>
      <left/>
      <right/>
      <top style="dotted">
        <color theme="2" tint="-9.9978637043366805E-2"/>
      </top>
      <bottom/>
      <diagonal/>
    </border>
    <border>
      <left/>
      <right/>
      <top style="dotted">
        <color theme="2" tint="-9.9978637043366805E-2"/>
      </top>
      <bottom style="medium">
        <color rgb="FFE60008"/>
      </bottom>
      <diagonal/>
    </border>
    <border>
      <left/>
      <right/>
      <top style="dotted">
        <color theme="2" tint="-9.9978637043366805E-2"/>
      </top>
      <bottom style="medium">
        <color rgb="FFFF0000"/>
      </bottom>
      <diagonal/>
    </border>
    <border>
      <left/>
      <right/>
      <top/>
      <bottom style="medium">
        <color theme="1" tint="0.34998626667073579"/>
      </bottom>
      <diagonal/>
    </border>
    <border>
      <left/>
      <right/>
      <top style="medium">
        <color theme="1" tint="0.34998626667073579"/>
      </top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37" fillId="0" borderId="0"/>
    <xf numFmtId="9" fontId="37" fillId="0" borderId="0" applyFont="0" applyFill="0" applyBorder="0" applyAlignment="0" applyProtection="0"/>
  </cellStyleXfs>
  <cellXfs count="254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5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9" fillId="3" borderId="0" xfId="0" applyFont="1" applyFill="1" applyAlignment="1">
      <alignment horizontal="left" vertical="center"/>
    </xf>
    <xf numFmtId="0" fontId="10" fillId="0" borderId="0" xfId="0" applyFont="1" applyAlignment="1">
      <alignment horizontal="left" wrapText="1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4" borderId="0" xfId="0" applyFont="1" applyFill="1" applyAlignment="1">
      <alignment horizontal="center" vertical="center"/>
    </xf>
    <xf numFmtId="0" fontId="9" fillId="5" borderId="0" xfId="0" applyFont="1" applyFill="1" applyAlignment="1">
      <alignment horizontal="center" vertical="center"/>
    </xf>
    <xf numFmtId="0" fontId="14" fillId="4" borderId="0" xfId="0" applyFont="1" applyFill="1" applyAlignment="1">
      <alignment horizontal="center" vertical="center"/>
    </xf>
    <xf numFmtId="0" fontId="15" fillId="5" borderId="0" xfId="0" applyFont="1" applyFill="1" applyAlignment="1">
      <alignment horizontal="center" vertical="center" wrapText="1"/>
    </xf>
    <xf numFmtId="0" fontId="16" fillId="0" borderId="1" xfId="0" applyFont="1" applyBorder="1" applyAlignment="1">
      <alignment vertical="center"/>
    </xf>
    <xf numFmtId="3" fontId="17" fillId="0" borderId="2" xfId="0" applyNumberFormat="1" applyFont="1" applyBorder="1" applyAlignment="1">
      <alignment horizontal="center" vertical="center"/>
    </xf>
    <xf numFmtId="0" fontId="17" fillId="0" borderId="2" xfId="0" applyFont="1" applyBorder="1" applyAlignment="1">
      <alignment horizontal="left" vertical="center"/>
    </xf>
    <xf numFmtId="164" fontId="11" fillId="0" borderId="3" xfId="1" applyNumberFormat="1" applyFont="1" applyFill="1" applyBorder="1" applyAlignment="1">
      <alignment horizontal="center" vertical="center"/>
    </xf>
    <xf numFmtId="164" fontId="18" fillId="0" borderId="2" xfId="1" applyNumberFormat="1" applyFont="1" applyBorder="1" applyAlignment="1">
      <alignment horizontal="center" vertical="center"/>
    </xf>
    <xf numFmtId="0" fontId="19" fillId="6" borderId="4" xfId="2" applyFont="1" applyFill="1" applyBorder="1" applyAlignment="1">
      <alignment horizontal="center" vertical="center"/>
    </xf>
    <xf numFmtId="3" fontId="20" fillId="7" borderId="4" xfId="2" applyNumberFormat="1" applyFont="1" applyFill="1" applyBorder="1" applyAlignment="1">
      <alignment horizontal="center" vertical="center"/>
    </xf>
    <xf numFmtId="0" fontId="17" fillId="0" borderId="5" xfId="0" applyFont="1" applyBorder="1" applyAlignment="1">
      <alignment horizontal="left" vertical="center"/>
    </xf>
    <xf numFmtId="3" fontId="17" fillId="0" borderId="5" xfId="0" applyNumberFormat="1" applyFont="1" applyBorder="1" applyAlignment="1">
      <alignment horizontal="center" vertical="center"/>
    </xf>
    <xf numFmtId="164" fontId="18" fillId="0" borderId="5" xfId="1" applyNumberFormat="1" applyFont="1" applyBorder="1" applyAlignment="1">
      <alignment horizontal="center" vertical="center"/>
    </xf>
    <xf numFmtId="3" fontId="17" fillId="0" borderId="0" xfId="0" applyNumberFormat="1" applyFont="1" applyAlignment="1">
      <alignment horizontal="center" vertical="center"/>
    </xf>
    <xf numFmtId="0" fontId="22" fillId="6" borderId="4" xfId="0" applyFont="1" applyFill="1" applyBorder="1" applyAlignment="1">
      <alignment horizontal="center" vertical="center"/>
    </xf>
    <xf numFmtId="3" fontId="20" fillId="7" borderId="4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17" fillId="0" borderId="0" xfId="0" applyFont="1" applyAlignment="1">
      <alignment horizontal="left"/>
    </xf>
    <xf numFmtId="0" fontId="18" fillId="0" borderId="0" xfId="0" applyFont="1" applyAlignment="1">
      <alignment vertical="center"/>
    </xf>
    <xf numFmtId="0" fontId="18" fillId="0" borderId="0" xfId="0" applyFont="1" applyAlignment="1">
      <alignment horizontal="center" vertical="center"/>
    </xf>
    <xf numFmtId="0" fontId="23" fillId="0" borderId="0" xfId="0" applyFont="1" applyAlignment="1">
      <alignment horizontal="left" vertical="top"/>
    </xf>
    <xf numFmtId="0" fontId="1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4" fillId="4" borderId="0" xfId="0" applyFont="1" applyFill="1" applyAlignment="1">
      <alignment horizontal="left" vertical="center"/>
    </xf>
    <xf numFmtId="0" fontId="22" fillId="6" borderId="0" xfId="0" applyFont="1" applyFill="1" applyAlignment="1">
      <alignment horizontal="center" vertical="center" wrapText="1"/>
    </xf>
    <xf numFmtId="0" fontId="14" fillId="5" borderId="0" xfId="0" applyFont="1" applyFill="1" applyAlignment="1">
      <alignment horizontal="center" vertical="center" wrapText="1"/>
    </xf>
    <xf numFmtId="0" fontId="16" fillId="0" borderId="6" xfId="0" applyFont="1" applyBorder="1" applyAlignment="1">
      <alignment vertical="center" wrapText="1"/>
    </xf>
    <xf numFmtId="0" fontId="25" fillId="0" borderId="6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23" fillId="0" borderId="0" xfId="0" applyFont="1" applyAlignment="1">
      <alignment vertical="center"/>
    </xf>
    <xf numFmtId="0" fontId="16" fillId="0" borderId="7" xfId="0" applyFont="1" applyBorder="1" applyAlignment="1">
      <alignment vertical="center" wrapText="1"/>
    </xf>
    <xf numFmtId="0" fontId="11" fillId="0" borderId="7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12" fillId="0" borderId="0" xfId="0" applyFont="1" applyAlignment="1">
      <alignment vertical="center" wrapText="1"/>
    </xf>
    <xf numFmtId="0" fontId="23" fillId="8" borderId="0" xfId="0" applyFont="1" applyFill="1" applyAlignment="1">
      <alignment vertical="center"/>
    </xf>
    <xf numFmtId="0" fontId="12" fillId="8" borderId="0" xfId="0" applyFont="1" applyFill="1" applyAlignment="1">
      <alignment vertical="center"/>
    </xf>
    <xf numFmtId="0" fontId="16" fillId="0" borderId="8" xfId="0" applyFont="1" applyBorder="1" applyAlignment="1">
      <alignment vertical="center"/>
    </xf>
    <xf numFmtId="0" fontId="11" fillId="0" borderId="9" xfId="0" applyFont="1" applyBorder="1" applyAlignment="1">
      <alignment horizontal="center" vertical="center"/>
    </xf>
    <xf numFmtId="0" fontId="26" fillId="6" borderId="0" xfId="0" applyFont="1" applyFill="1" applyAlignment="1">
      <alignment horizontal="center" vertical="center"/>
    </xf>
    <xf numFmtId="3" fontId="26" fillId="9" borderId="4" xfId="1" applyNumberFormat="1" applyFont="1" applyFill="1" applyBorder="1" applyAlignment="1">
      <alignment horizontal="center" vertical="center"/>
    </xf>
    <xf numFmtId="3" fontId="26" fillId="7" borderId="0" xfId="1" applyNumberFormat="1" applyFont="1" applyFill="1" applyBorder="1" applyAlignment="1">
      <alignment horizontal="center" vertical="center"/>
    </xf>
    <xf numFmtId="0" fontId="12" fillId="0" borderId="0" xfId="0" applyFont="1"/>
    <xf numFmtId="0" fontId="12" fillId="0" borderId="0" xfId="0" applyFont="1" applyAlignment="1">
      <alignment horizontal="center"/>
    </xf>
    <xf numFmtId="0" fontId="27" fillId="0" borderId="0" xfId="0" applyFont="1" applyAlignment="1">
      <alignment horizontal="left" vertical="center"/>
    </xf>
    <xf numFmtId="0" fontId="28" fillId="0" borderId="0" xfId="0" applyFont="1" applyAlignment="1">
      <alignment horizontal="center" vertical="center"/>
    </xf>
    <xf numFmtId="9" fontId="28" fillId="0" borderId="0" xfId="1" applyFont="1" applyAlignment="1">
      <alignment horizontal="center" vertical="center"/>
    </xf>
    <xf numFmtId="9" fontId="12" fillId="0" borderId="0" xfId="1" applyFont="1" applyAlignment="1">
      <alignment horizontal="center" vertical="center"/>
    </xf>
    <xf numFmtId="0" fontId="13" fillId="4" borderId="0" xfId="0" applyFont="1" applyFill="1" applyAlignment="1">
      <alignment horizontal="center" vertical="center" wrapText="1"/>
    </xf>
    <xf numFmtId="0" fontId="9" fillId="6" borderId="0" xfId="0" applyFont="1" applyFill="1" applyAlignment="1">
      <alignment horizontal="center" vertical="center"/>
    </xf>
    <xf numFmtId="0" fontId="13" fillId="5" borderId="0" xfId="0" applyFont="1" applyFill="1" applyAlignment="1">
      <alignment horizontal="center" vertical="center"/>
    </xf>
    <xf numFmtId="0" fontId="13" fillId="6" borderId="0" xfId="0" applyFont="1" applyFill="1" applyAlignment="1">
      <alignment horizontal="center" vertical="center"/>
    </xf>
    <xf numFmtId="0" fontId="13" fillId="4" borderId="0" xfId="0" applyFont="1" applyFill="1" applyAlignment="1">
      <alignment horizontal="center" vertical="center"/>
    </xf>
    <xf numFmtId="0" fontId="23" fillId="6" borderId="0" xfId="0" applyFont="1" applyFill="1" applyAlignment="1">
      <alignment horizontal="center" vertical="center"/>
    </xf>
    <xf numFmtId="0" fontId="16" fillId="0" borderId="3" xfId="0" applyFont="1" applyBorder="1" applyAlignment="1">
      <alignment vertical="center"/>
    </xf>
    <xf numFmtId="3" fontId="17" fillId="0" borderId="3" xfId="0" applyNumberFormat="1" applyFont="1" applyBorder="1" applyAlignment="1">
      <alignment horizontal="center" vertical="center"/>
    </xf>
    <xf numFmtId="164" fontId="18" fillId="0" borderId="3" xfId="1" applyNumberFormat="1" applyFont="1" applyFill="1" applyBorder="1" applyAlignment="1">
      <alignment horizontal="center" vertical="center"/>
    </xf>
    <xf numFmtId="0" fontId="16" fillId="0" borderId="2" xfId="0" applyFont="1" applyBorder="1" applyAlignment="1">
      <alignment vertical="center"/>
    </xf>
    <xf numFmtId="0" fontId="29" fillId="0" borderId="2" xfId="0" applyFont="1" applyBorder="1" applyAlignment="1">
      <alignment horizontal="center" vertical="center"/>
    </xf>
    <xf numFmtId="3" fontId="20" fillId="0" borderId="2" xfId="1" applyNumberFormat="1" applyFont="1" applyBorder="1" applyAlignment="1">
      <alignment horizontal="center" vertical="center"/>
    </xf>
    <xf numFmtId="3" fontId="17" fillId="0" borderId="2" xfId="1" applyNumberFormat="1" applyFont="1" applyBorder="1" applyAlignment="1">
      <alignment horizontal="center" vertical="center"/>
    </xf>
    <xf numFmtId="164" fontId="12" fillId="0" borderId="0" xfId="1" applyNumberFormat="1" applyFont="1" applyAlignment="1">
      <alignment vertical="center"/>
    </xf>
    <xf numFmtId="0" fontId="16" fillId="0" borderId="10" xfId="0" applyFont="1" applyBorder="1" applyAlignment="1">
      <alignment vertical="center"/>
    </xf>
    <xf numFmtId="0" fontId="17" fillId="0" borderId="10" xfId="0" applyFont="1" applyBorder="1" applyAlignment="1">
      <alignment horizontal="center" vertical="center"/>
    </xf>
    <xf numFmtId="164" fontId="18" fillId="0" borderId="10" xfId="1" applyNumberFormat="1" applyFont="1" applyBorder="1" applyAlignment="1">
      <alignment horizontal="center" vertical="center"/>
    </xf>
    <xf numFmtId="3" fontId="17" fillId="0" borderId="1" xfId="0" applyNumberFormat="1" applyFont="1" applyBorder="1" applyAlignment="1">
      <alignment horizontal="center" vertical="center"/>
    </xf>
    <xf numFmtId="0" fontId="16" fillId="0" borderId="0" xfId="0" applyFont="1" applyAlignment="1">
      <alignment vertical="center"/>
    </xf>
    <xf numFmtId="0" fontId="17" fillId="0" borderId="11" xfId="0" applyFont="1" applyBorder="1" applyAlignment="1">
      <alignment horizontal="center" vertical="center"/>
    </xf>
    <xf numFmtId="164" fontId="18" fillId="0" borderId="0" xfId="1" applyNumberFormat="1" applyFont="1" applyBorder="1" applyAlignment="1">
      <alignment horizontal="center" vertical="center"/>
    </xf>
    <xf numFmtId="0" fontId="19" fillId="6" borderId="4" xfId="2" applyFont="1" applyFill="1" applyBorder="1" applyAlignment="1">
      <alignment horizontal="center" vertical="center"/>
    </xf>
    <xf numFmtId="0" fontId="20" fillId="7" borderId="0" xfId="0" applyFont="1" applyFill="1" applyAlignment="1">
      <alignment horizontal="center" vertical="center"/>
    </xf>
    <xf numFmtId="164" fontId="20" fillId="9" borderId="4" xfId="1" applyNumberFormat="1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6" fillId="0" borderId="1" xfId="0" applyFont="1" applyBorder="1" applyAlignment="1">
      <alignment vertical="center" wrapText="1"/>
    </xf>
    <xf numFmtId="0" fontId="14" fillId="0" borderId="0" xfId="0" applyFont="1" applyAlignment="1">
      <alignment horizontal="center" vertical="center"/>
    </xf>
    <xf numFmtId="3" fontId="12" fillId="0" borderId="0" xfId="1" applyNumberFormat="1" applyFont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9" fontId="14" fillId="0" borderId="0" xfId="1" applyFont="1" applyAlignment="1">
      <alignment horizontal="right" vertical="center"/>
    </xf>
    <xf numFmtId="0" fontId="19" fillId="6" borderId="12" xfId="0" applyFont="1" applyFill="1" applyBorder="1" applyAlignment="1">
      <alignment horizontal="center" vertical="center"/>
    </xf>
    <xf numFmtId="0" fontId="30" fillId="0" borderId="0" xfId="0" applyFont="1" applyAlignment="1">
      <alignment vertical="top" wrapText="1"/>
    </xf>
    <xf numFmtId="164" fontId="18" fillId="0" borderId="0" xfId="1" applyNumberFormat="1" applyFont="1" applyFill="1" applyBorder="1" applyAlignment="1">
      <alignment horizontal="center" vertical="center"/>
    </xf>
    <xf numFmtId="0" fontId="10" fillId="0" borderId="0" xfId="0" applyFont="1" applyAlignment="1">
      <alignment vertical="top"/>
    </xf>
    <xf numFmtId="0" fontId="10" fillId="0" borderId="0" xfId="0" applyFont="1" applyAlignment="1">
      <alignment vertical="top" wrapText="1"/>
    </xf>
    <xf numFmtId="0" fontId="23" fillId="8" borderId="0" xfId="0" applyFont="1" applyFill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12" fillId="0" borderId="0" xfId="0" applyFont="1" applyAlignment="1">
      <alignment horizontal="center" vertical="center" wrapText="1"/>
    </xf>
    <xf numFmtId="0" fontId="14" fillId="4" borderId="0" xfId="0" applyFont="1" applyFill="1" applyAlignment="1">
      <alignment vertical="center"/>
    </xf>
    <xf numFmtId="0" fontId="14" fillId="5" borderId="0" xfId="0" applyFont="1" applyFill="1" applyAlignment="1">
      <alignment horizontal="center" vertical="center"/>
    </xf>
    <xf numFmtId="0" fontId="14" fillId="6" borderId="0" xfId="0" applyFont="1" applyFill="1" applyAlignment="1">
      <alignment horizontal="center" vertical="center"/>
    </xf>
    <xf numFmtId="0" fontId="4" fillId="0" borderId="0" xfId="0" applyFont="1" applyAlignment="1">
      <alignment vertical="center"/>
    </xf>
    <xf numFmtId="0" fontId="13" fillId="5" borderId="0" xfId="0" applyFont="1" applyFill="1" applyAlignment="1">
      <alignment horizontal="center" vertical="center" wrapText="1"/>
    </xf>
    <xf numFmtId="0" fontId="13" fillId="6" borderId="0" xfId="0" applyFont="1" applyFill="1" applyAlignment="1">
      <alignment horizontal="center" vertical="center" wrapText="1"/>
    </xf>
    <xf numFmtId="0" fontId="14" fillId="8" borderId="0" xfId="0" applyFont="1" applyFill="1" applyAlignment="1">
      <alignment vertical="center" wrapText="1"/>
    </xf>
    <xf numFmtId="0" fontId="17" fillId="0" borderId="13" xfId="0" applyFont="1" applyBorder="1" applyAlignment="1">
      <alignment vertical="center"/>
    </xf>
    <xf numFmtId="0" fontId="17" fillId="0" borderId="13" xfId="0" applyFont="1" applyBorder="1" applyAlignment="1">
      <alignment horizontal="center" vertical="center"/>
    </xf>
    <xf numFmtId="164" fontId="18" fillId="0" borderId="13" xfId="1" applyNumberFormat="1" applyFont="1" applyBorder="1" applyAlignment="1">
      <alignment horizontal="center" vertical="center"/>
    </xf>
    <xf numFmtId="164" fontId="31" fillId="0" borderId="0" xfId="0" applyNumberFormat="1" applyFont="1" applyAlignment="1">
      <alignment horizontal="left" vertical="center"/>
    </xf>
    <xf numFmtId="0" fontId="16" fillId="0" borderId="13" xfId="0" applyFont="1" applyBorder="1" applyAlignment="1">
      <alignment vertical="center"/>
    </xf>
    <xf numFmtId="0" fontId="12" fillId="0" borderId="13" xfId="0" applyFont="1" applyBorder="1" applyAlignment="1">
      <alignment vertical="center"/>
    </xf>
    <xf numFmtId="0" fontId="17" fillId="0" borderId="13" xfId="0" applyFont="1" applyBorder="1" applyAlignment="1">
      <alignment horizontal="center" vertical="center" wrapText="1"/>
    </xf>
    <xf numFmtId="164" fontId="18" fillId="0" borderId="13" xfId="1" applyNumberFormat="1" applyFont="1" applyBorder="1" applyAlignment="1">
      <alignment horizontal="center" vertical="center" wrapText="1"/>
    </xf>
    <xf numFmtId="164" fontId="12" fillId="8" borderId="0" xfId="1" applyNumberFormat="1" applyFont="1" applyFill="1" applyBorder="1" applyAlignment="1">
      <alignment vertical="center" wrapText="1"/>
    </xf>
    <xf numFmtId="0" fontId="16" fillId="0" borderId="14" xfId="0" applyFont="1" applyBorder="1" applyAlignment="1">
      <alignment vertical="center"/>
    </xf>
    <xf numFmtId="0" fontId="12" fillId="0" borderId="14" xfId="0" applyFont="1" applyBorder="1" applyAlignment="1">
      <alignment vertical="center"/>
    </xf>
    <xf numFmtId="0" fontId="17" fillId="0" borderId="14" xfId="0" applyFont="1" applyBorder="1" applyAlignment="1">
      <alignment horizontal="center" vertical="center" wrapText="1"/>
    </xf>
    <xf numFmtId="164" fontId="18" fillId="0" borderId="14" xfId="1" applyNumberFormat="1" applyFont="1" applyBorder="1" applyAlignment="1">
      <alignment horizontal="center" vertical="center" wrapText="1"/>
    </xf>
    <xf numFmtId="0" fontId="23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19" fillId="6" borderId="15" xfId="0" applyFont="1" applyFill="1" applyBorder="1" applyAlignment="1">
      <alignment horizontal="center" vertical="center"/>
    </xf>
    <xf numFmtId="0" fontId="20" fillId="7" borderId="0" xfId="0" applyFont="1" applyFill="1" applyAlignment="1">
      <alignment horizontal="center" vertical="center" wrapText="1"/>
    </xf>
    <xf numFmtId="164" fontId="20" fillId="9" borderId="0" xfId="1" applyNumberFormat="1" applyFont="1" applyFill="1" applyBorder="1" applyAlignment="1">
      <alignment horizontal="center" vertical="center" wrapText="1"/>
    </xf>
    <xf numFmtId="164" fontId="22" fillId="8" borderId="0" xfId="1" applyNumberFormat="1" applyFont="1" applyFill="1" applyBorder="1" applyAlignment="1">
      <alignment vertical="center" wrapText="1"/>
    </xf>
    <xf numFmtId="0" fontId="0" fillId="8" borderId="0" xfId="0" applyFill="1" applyAlignment="1">
      <alignment vertical="center"/>
    </xf>
    <xf numFmtId="0" fontId="23" fillId="0" borderId="0" xfId="0" applyFont="1" applyAlignment="1">
      <alignment horizontal="left" vertical="center"/>
    </xf>
    <xf numFmtId="0" fontId="17" fillId="0" borderId="11" xfId="0" applyFont="1" applyBorder="1" applyAlignment="1">
      <alignment vertical="center"/>
    </xf>
    <xf numFmtId="0" fontId="29" fillId="0" borderId="13" xfId="0" applyFont="1" applyBorder="1" applyAlignment="1">
      <alignment vertical="center"/>
    </xf>
    <xf numFmtId="0" fontId="22" fillId="6" borderId="0" xfId="0" applyFont="1" applyFill="1" applyAlignment="1">
      <alignment horizontal="center" vertical="center"/>
    </xf>
    <xf numFmtId="0" fontId="22" fillId="7" borderId="0" xfId="0" applyFont="1" applyFill="1" applyAlignment="1">
      <alignment horizontal="center" vertical="center"/>
    </xf>
    <xf numFmtId="164" fontId="22" fillId="9" borderId="4" xfId="1" applyNumberFormat="1" applyFont="1" applyFill="1" applyBorder="1" applyAlignment="1">
      <alignment horizontal="center" vertical="center"/>
    </xf>
    <xf numFmtId="0" fontId="22" fillId="8" borderId="0" xfId="0" applyFont="1" applyFill="1" applyAlignment="1">
      <alignment horizontal="center" vertical="center"/>
    </xf>
    <xf numFmtId="164" fontId="22" fillId="8" borderId="0" xfId="1" applyNumberFormat="1" applyFont="1" applyFill="1" applyBorder="1" applyAlignment="1">
      <alignment horizontal="center" vertical="center"/>
    </xf>
    <xf numFmtId="0" fontId="12" fillId="8" borderId="0" xfId="0" applyFont="1" applyFill="1" applyAlignment="1">
      <alignment horizontal="center" vertical="center"/>
    </xf>
    <xf numFmtId="0" fontId="16" fillId="0" borderId="11" xfId="0" applyFont="1" applyBorder="1" applyAlignment="1">
      <alignment vertical="center"/>
    </xf>
    <xf numFmtId="0" fontId="29" fillId="0" borderId="11" xfId="0" applyFont="1" applyBorder="1" applyAlignment="1">
      <alignment vertical="center"/>
    </xf>
    <xf numFmtId="0" fontId="17" fillId="0" borderId="11" xfId="0" applyFont="1" applyBorder="1" applyAlignment="1">
      <alignment horizontal="center" vertical="center" wrapText="1"/>
    </xf>
    <xf numFmtId="0" fontId="19" fillId="6" borderId="0" xfId="0" applyFont="1" applyFill="1" applyAlignment="1">
      <alignment horizontal="center" vertical="center"/>
    </xf>
    <xf numFmtId="164" fontId="20" fillId="9" borderId="4" xfId="1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horizontal="left" vertical="center" wrapText="1"/>
    </xf>
    <xf numFmtId="0" fontId="32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 wrapText="1"/>
    </xf>
    <xf numFmtId="9" fontId="23" fillId="0" borderId="0" xfId="1" applyFont="1" applyFill="1" applyBorder="1" applyAlignment="1">
      <alignment horizontal="center" vertical="center" wrapText="1"/>
    </xf>
    <xf numFmtId="9" fontId="22" fillId="0" borderId="0" xfId="1" applyFont="1" applyFill="1" applyBorder="1" applyAlignment="1">
      <alignment horizontal="center" vertical="center" wrapText="1"/>
    </xf>
    <xf numFmtId="0" fontId="14" fillId="4" borderId="0" xfId="0" applyFont="1" applyFill="1" applyAlignment="1">
      <alignment horizontal="center" vertical="center"/>
    </xf>
    <xf numFmtId="0" fontId="33" fillId="0" borderId="0" xfId="0" applyFont="1" applyAlignment="1">
      <alignment vertical="center"/>
    </xf>
    <xf numFmtId="0" fontId="23" fillId="0" borderId="13" xfId="2" applyFont="1" applyBorder="1" applyAlignment="1">
      <alignment vertical="center"/>
    </xf>
    <xf numFmtId="0" fontId="12" fillId="0" borderId="13" xfId="2" applyFont="1" applyBorder="1" applyAlignment="1">
      <alignment vertical="center"/>
    </xf>
    <xf numFmtId="0" fontId="23" fillId="0" borderId="13" xfId="2" applyFont="1" applyBorder="1" applyAlignment="1">
      <alignment horizontal="center" vertical="center"/>
    </xf>
    <xf numFmtId="10" fontId="12" fillId="8" borderId="13" xfId="1" applyNumberFormat="1" applyFont="1" applyFill="1" applyBorder="1" applyAlignment="1">
      <alignment horizontal="center" vertical="center"/>
    </xf>
    <xf numFmtId="0" fontId="23" fillId="8" borderId="13" xfId="2" applyFont="1" applyFill="1" applyBorder="1" applyAlignment="1">
      <alignment vertical="center"/>
    </xf>
    <xf numFmtId="0" fontId="12" fillId="8" borderId="13" xfId="2" applyFont="1" applyFill="1" applyBorder="1" applyAlignment="1">
      <alignment vertical="center"/>
    </xf>
    <xf numFmtId="0" fontId="23" fillId="8" borderId="13" xfId="2" applyFont="1" applyFill="1" applyBorder="1" applyAlignment="1">
      <alignment horizontal="center" vertical="center"/>
    </xf>
    <xf numFmtId="0" fontId="23" fillId="9" borderId="13" xfId="2" applyFont="1" applyFill="1" applyBorder="1" applyAlignment="1">
      <alignment vertical="center"/>
    </xf>
    <xf numFmtId="0" fontId="12" fillId="9" borderId="13" xfId="2" applyFont="1" applyFill="1" applyBorder="1" applyAlignment="1">
      <alignment vertical="center"/>
    </xf>
    <xf numFmtId="0" fontId="23" fillId="9" borderId="13" xfId="2" applyFont="1" applyFill="1" applyBorder="1" applyAlignment="1">
      <alignment horizontal="center" vertical="center"/>
    </xf>
    <xf numFmtId="2" fontId="12" fillId="0" borderId="0" xfId="0" applyNumberFormat="1" applyFont="1" applyAlignment="1">
      <alignment vertical="center"/>
    </xf>
    <xf numFmtId="164" fontId="12" fillId="0" borderId="0" xfId="0" applyNumberFormat="1" applyFont="1" applyAlignment="1">
      <alignment vertical="center"/>
    </xf>
    <xf numFmtId="9" fontId="12" fillId="8" borderId="0" xfId="2" applyNumberFormat="1" applyFont="1" applyFill="1" applyAlignment="1">
      <alignment horizontal="center" vertical="center"/>
    </xf>
    <xf numFmtId="9" fontId="12" fillId="8" borderId="0" xfId="1" applyFont="1" applyFill="1" applyAlignment="1">
      <alignment vertical="center"/>
    </xf>
    <xf numFmtId="0" fontId="12" fillId="8" borderId="0" xfId="2" applyFont="1" applyFill="1" applyAlignment="1">
      <alignment horizontal="center" vertical="center"/>
    </xf>
    <xf numFmtId="164" fontId="12" fillId="8" borderId="0" xfId="2" applyNumberFormat="1" applyFont="1" applyFill="1" applyAlignment="1">
      <alignment horizontal="center" vertical="center"/>
    </xf>
    <xf numFmtId="0" fontId="13" fillId="5" borderId="0" xfId="0" applyFont="1" applyFill="1" applyAlignment="1">
      <alignment horizontal="center" vertical="center"/>
    </xf>
    <xf numFmtId="0" fontId="13" fillId="6" borderId="0" xfId="0" applyFont="1" applyFill="1" applyAlignment="1">
      <alignment horizontal="center" vertical="center"/>
    </xf>
    <xf numFmtId="0" fontId="16" fillId="0" borderId="16" xfId="2" applyFont="1" applyBorder="1" applyAlignment="1">
      <alignment vertical="center"/>
    </xf>
    <xf numFmtId="0" fontId="17" fillId="0" borderId="17" xfId="2" applyFont="1" applyBorder="1" applyAlignment="1">
      <alignment horizontal="center" vertical="center"/>
    </xf>
    <xf numFmtId="164" fontId="18" fillId="0" borderId="16" xfId="2" applyNumberFormat="1" applyFont="1" applyBorder="1" applyAlignment="1">
      <alignment horizontal="center" vertical="center"/>
    </xf>
    <xf numFmtId="164" fontId="0" fillId="0" borderId="0" xfId="1" applyNumberFormat="1" applyFont="1" applyAlignment="1">
      <alignment vertical="center"/>
    </xf>
    <xf numFmtId="0" fontId="16" fillId="0" borderId="17" xfId="2" applyFont="1" applyBorder="1" applyAlignment="1">
      <alignment vertical="center"/>
    </xf>
    <xf numFmtId="0" fontId="16" fillId="0" borderId="18" xfId="2" applyFont="1" applyBorder="1" applyAlignment="1">
      <alignment vertical="center"/>
    </xf>
    <xf numFmtId="0" fontId="17" fillId="0" borderId="18" xfId="0" applyFont="1" applyBorder="1" applyAlignment="1">
      <alignment horizontal="center" vertical="center"/>
    </xf>
    <xf numFmtId="164" fontId="18" fillId="0" borderId="0" xfId="2" applyNumberFormat="1" applyFont="1" applyAlignment="1">
      <alignment horizontal="center" vertical="center"/>
    </xf>
    <xf numFmtId="164" fontId="20" fillId="9" borderId="4" xfId="0" applyNumberFormat="1" applyFont="1" applyFill="1" applyBorder="1" applyAlignment="1">
      <alignment horizontal="center" vertical="center"/>
    </xf>
    <xf numFmtId="9" fontId="12" fillId="0" borderId="0" xfId="2" applyNumberFormat="1" applyFont="1" applyAlignment="1">
      <alignment horizontal="center" vertical="center"/>
    </xf>
    <xf numFmtId="9" fontId="12" fillId="0" borderId="0" xfId="0" applyNumberFormat="1" applyFont="1" applyAlignment="1">
      <alignment vertical="center"/>
    </xf>
    <xf numFmtId="9" fontId="14" fillId="0" borderId="0" xfId="0" applyNumberFormat="1" applyFont="1" applyAlignment="1">
      <alignment vertical="center"/>
    </xf>
    <xf numFmtId="0" fontId="23" fillId="9" borderId="11" xfId="2" applyFont="1" applyFill="1" applyBorder="1" applyAlignment="1">
      <alignment vertical="center"/>
    </xf>
    <xf numFmtId="0" fontId="12" fillId="9" borderId="11" xfId="2" applyFont="1" applyFill="1" applyBorder="1" applyAlignment="1">
      <alignment vertical="center"/>
    </xf>
    <xf numFmtId="0" fontId="23" fillId="9" borderId="11" xfId="2" applyFont="1" applyFill="1" applyBorder="1" applyAlignment="1">
      <alignment horizontal="center" vertical="center"/>
    </xf>
    <xf numFmtId="0" fontId="22" fillId="6" borderId="0" xfId="0" applyFont="1" applyFill="1" applyAlignment="1">
      <alignment horizontal="center" vertical="center"/>
    </xf>
    <xf numFmtId="164" fontId="22" fillId="9" borderId="19" xfId="1" applyNumberFormat="1" applyFont="1" applyFill="1" applyBorder="1" applyAlignment="1">
      <alignment horizontal="center" vertical="center"/>
    </xf>
    <xf numFmtId="0" fontId="35" fillId="0" borderId="0" xfId="0" applyFont="1" applyAlignment="1">
      <alignment vertical="center"/>
    </xf>
    <xf numFmtId="0" fontId="38" fillId="0" borderId="0" xfId="3" applyFont="1" applyAlignment="1">
      <alignment vertical="center"/>
    </xf>
    <xf numFmtId="164" fontId="26" fillId="0" borderId="0" xfId="4" applyNumberFormat="1" applyFont="1" applyFill="1" applyBorder="1" applyAlignment="1">
      <alignment horizontal="center" vertical="center"/>
    </xf>
    <xf numFmtId="0" fontId="39" fillId="10" borderId="0" xfId="3" applyFont="1" applyFill="1" applyAlignment="1">
      <alignment vertical="center"/>
    </xf>
    <xf numFmtId="0" fontId="37" fillId="10" borderId="0" xfId="3" applyFill="1" applyAlignment="1">
      <alignment vertical="center"/>
    </xf>
    <xf numFmtId="0" fontId="9" fillId="4" borderId="20" xfId="3" applyFont="1" applyFill="1" applyBorder="1" applyAlignment="1">
      <alignment horizontal="center" vertical="center" wrapText="1"/>
    </xf>
    <xf numFmtId="0" fontId="9" fillId="5" borderId="20" xfId="3" applyFont="1" applyFill="1" applyBorder="1" applyAlignment="1">
      <alignment horizontal="center" vertical="center"/>
    </xf>
    <xf numFmtId="0" fontId="15" fillId="4" borderId="20" xfId="3" applyFont="1" applyFill="1" applyBorder="1" applyAlignment="1">
      <alignment horizontal="center" vertical="center" wrapText="1"/>
    </xf>
    <xf numFmtId="0" fontId="9" fillId="4" borderId="0" xfId="3" applyFont="1" applyFill="1" applyAlignment="1">
      <alignment horizontal="center" vertical="center" wrapText="1"/>
    </xf>
    <xf numFmtId="3" fontId="19" fillId="0" borderId="21" xfId="3" applyNumberFormat="1" applyFont="1" applyBorder="1" applyAlignment="1">
      <alignment horizontal="left" vertical="center"/>
    </xf>
    <xf numFmtId="3" fontId="26" fillId="0" borderId="21" xfId="3" applyNumberFormat="1" applyFont="1" applyBorder="1" applyAlignment="1">
      <alignment horizontal="center" vertical="center"/>
    </xf>
    <xf numFmtId="3" fontId="40" fillId="0" borderId="21" xfId="3" applyNumberFormat="1" applyFont="1" applyBorder="1" applyAlignment="1">
      <alignment horizontal="center" vertical="center"/>
    </xf>
    <xf numFmtId="3" fontId="19" fillId="0" borderId="22" xfId="3" applyNumberFormat="1" applyFont="1" applyBorder="1" applyAlignment="1">
      <alignment horizontal="left" vertical="center"/>
    </xf>
    <xf numFmtId="3" fontId="26" fillId="0" borderId="23" xfId="3" applyNumberFormat="1" applyFont="1" applyBorder="1" applyAlignment="1">
      <alignment horizontal="center" vertical="center"/>
    </xf>
    <xf numFmtId="3" fontId="40" fillId="0" borderId="22" xfId="3" applyNumberFormat="1" applyFont="1" applyBorder="1" applyAlignment="1">
      <alignment horizontal="center" vertical="center"/>
    </xf>
    <xf numFmtId="0" fontId="26" fillId="6" borderId="0" xfId="3" applyFont="1" applyFill="1" applyAlignment="1">
      <alignment horizontal="center" vertical="center"/>
    </xf>
    <xf numFmtId="3" fontId="26" fillId="7" borderId="0" xfId="3" applyNumberFormat="1" applyFont="1" applyFill="1" applyAlignment="1">
      <alignment horizontal="center" vertical="center"/>
    </xf>
    <xf numFmtId="3" fontId="26" fillId="6" borderId="0" xfId="3" applyNumberFormat="1" applyFont="1" applyFill="1" applyAlignment="1">
      <alignment horizontal="center" vertical="center"/>
    </xf>
    <xf numFmtId="0" fontId="26" fillId="7" borderId="24" xfId="3" applyFont="1" applyFill="1" applyBorder="1" applyAlignment="1">
      <alignment horizontal="center" vertical="center"/>
    </xf>
    <xf numFmtId="10" fontId="26" fillId="9" borderId="24" xfId="4" applyNumberFormat="1" applyFont="1" applyFill="1" applyBorder="1" applyAlignment="1">
      <alignment horizontal="center" vertical="center"/>
    </xf>
    <xf numFmtId="0" fontId="41" fillId="10" borderId="25" xfId="3" applyFont="1" applyFill="1" applyBorder="1" applyAlignment="1">
      <alignment vertical="center" wrapText="1"/>
    </xf>
    <xf numFmtId="0" fontId="41" fillId="10" borderId="0" xfId="3" applyFont="1" applyFill="1" applyAlignment="1">
      <alignment vertical="center" wrapText="1"/>
    </xf>
    <xf numFmtId="0" fontId="19" fillId="8" borderId="0" xfId="3" applyFont="1" applyFill="1" applyAlignment="1">
      <alignment horizontal="left" vertical="center"/>
    </xf>
    <xf numFmtId="3" fontId="26" fillId="8" borderId="0" xfId="3" applyNumberFormat="1" applyFont="1" applyFill="1" applyAlignment="1">
      <alignment horizontal="center" vertical="center"/>
    </xf>
    <xf numFmtId="3" fontId="40" fillId="8" borderId="0" xfId="3" applyNumberFormat="1" applyFont="1" applyFill="1" applyAlignment="1">
      <alignment horizontal="center" vertical="center"/>
    </xf>
    <xf numFmtId="3" fontId="37" fillId="10" borderId="0" xfId="3" applyNumberFormat="1" applyFill="1" applyAlignment="1">
      <alignment horizontal="center" vertical="center"/>
    </xf>
    <xf numFmtId="0" fontId="42" fillId="8" borderId="0" xfId="3" applyFont="1" applyFill="1" applyAlignment="1">
      <alignment horizontal="left" vertical="center"/>
    </xf>
    <xf numFmtId="0" fontId="38" fillId="10" borderId="0" xfId="3" applyFont="1" applyFill="1" applyAlignment="1">
      <alignment vertical="center"/>
    </xf>
    <xf numFmtId="0" fontId="3" fillId="0" borderId="0" xfId="0" applyFont="1" applyAlignment="1">
      <alignment vertical="center"/>
    </xf>
    <xf numFmtId="0" fontId="39" fillId="8" borderId="0" xfId="3" applyFont="1" applyFill="1" applyAlignment="1">
      <alignment vertical="center"/>
    </xf>
    <xf numFmtId="0" fontId="37" fillId="8" borderId="0" xfId="3" applyFill="1" applyAlignment="1">
      <alignment vertical="center"/>
    </xf>
    <xf numFmtId="3" fontId="26" fillId="0" borderId="22" xfId="3" applyNumberFormat="1" applyFont="1" applyBorder="1" applyAlignment="1">
      <alignment horizontal="center" vertical="center"/>
    </xf>
    <xf numFmtId="0" fontId="43" fillId="8" borderId="0" xfId="3" applyFont="1" applyFill="1" applyAlignment="1">
      <alignment vertical="center"/>
    </xf>
    <xf numFmtId="0" fontId="14" fillId="0" borderId="0" xfId="0" applyFont="1" applyAlignment="1">
      <alignment vertical="center"/>
    </xf>
    <xf numFmtId="0" fontId="14" fillId="0" borderId="0" xfId="0" applyFont="1"/>
    <xf numFmtId="0" fontId="29" fillId="0" borderId="0" xfId="0" applyFont="1" applyAlignment="1">
      <alignment horizontal="center" vertical="center"/>
    </xf>
    <xf numFmtId="0" fontId="29" fillId="0" borderId="0" xfId="0" applyFont="1" applyAlignment="1">
      <alignment vertical="center"/>
    </xf>
    <xf numFmtId="0" fontId="16" fillId="0" borderId="13" xfId="0" applyFont="1" applyBorder="1" applyAlignment="1">
      <alignment horizontal="left" vertical="center"/>
    </xf>
    <xf numFmtId="0" fontId="17" fillId="0" borderId="0" xfId="0" applyFont="1" applyAlignment="1">
      <alignment horizontal="right"/>
    </xf>
    <xf numFmtId="0" fontId="0" fillId="0" borderId="0" xfId="0" applyAlignment="1">
      <alignment horizontal="center"/>
    </xf>
    <xf numFmtId="164" fontId="44" fillId="0" borderId="0" xfId="0" applyNumberFormat="1" applyFont="1" applyAlignment="1">
      <alignment horizontal="right" vertical="top"/>
    </xf>
    <xf numFmtId="0" fontId="16" fillId="0" borderId="0" xfId="0" applyFont="1" applyAlignment="1">
      <alignment horizontal="center" vertical="center"/>
    </xf>
    <xf numFmtId="164" fontId="45" fillId="0" borderId="0" xfId="0" applyNumberFormat="1" applyFont="1" applyAlignment="1">
      <alignment horizontal="center" vertical="center"/>
    </xf>
    <xf numFmtId="0" fontId="16" fillId="0" borderId="11" xfId="0" applyFont="1" applyBorder="1" applyAlignment="1">
      <alignment horizontal="left" vertical="center"/>
    </xf>
    <xf numFmtId="0" fontId="12" fillId="8" borderId="0" xfId="0" applyFont="1" applyFill="1" applyAlignment="1">
      <alignment horizontal="center"/>
    </xf>
    <xf numFmtId="0" fontId="12" fillId="8" borderId="0" xfId="0" applyFont="1" applyFill="1"/>
    <xf numFmtId="0" fontId="29" fillId="8" borderId="0" xfId="0" applyFont="1" applyFill="1" applyAlignment="1">
      <alignment horizontal="center" vertical="center"/>
    </xf>
    <xf numFmtId="0" fontId="29" fillId="8" borderId="0" xfId="0" applyFont="1" applyFill="1" applyAlignment="1">
      <alignment vertical="center"/>
    </xf>
    <xf numFmtId="0" fontId="19" fillId="8" borderId="0" xfId="0" applyFont="1" applyFill="1" applyAlignment="1">
      <alignment horizontal="center" vertical="center"/>
    </xf>
    <xf numFmtId="0" fontId="20" fillId="8" borderId="0" xfId="0" applyFont="1" applyFill="1" applyAlignment="1">
      <alignment horizontal="center" vertical="center"/>
    </xf>
    <xf numFmtId="164" fontId="20" fillId="8" borderId="0" xfId="1" applyNumberFormat="1" applyFont="1" applyFill="1" applyBorder="1" applyAlignment="1">
      <alignment horizontal="center" vertical="center"/>
    </xf>
    <xf numFmtId="1" fontId="17" fillId="0" borderId="13" xfId="1" applyNumberFormat="1" applyFont="1" applyBorder="1" applyAlignment="1">
      <alignment horizontal="center" vertical="center"/>
    </xf>
    <xf numFmtId="0" fontId="16" fillId="0" borderId="14" xfId="0" applyFont="1" applyBorder="1" applyAlignment="1">
      <alignment horizontal="left" vertical="center"/>
    </xf>
    <xf numFmtId="1" fontId="17" fillId="0" borderId="14" xfId="1" applyNumberFormat="1" applyFont="1" applyBorder="1" applyAlignment="1">
      <alignment horizontal="center" vertical="center"/>
    </xf>
    <xf numFmtId="164" fontId="18" fillId="0" borderId="14" xfId="1" applyNumberFormat="1" applyFont="1" applyBorder="1" applyAlignment="1">
      <alignment horizontal="center" vertical="center"/>
    </xf>
    <xf numFmtId="1" fontId="20" fillId="7" borderId="0" xfId="1" applyNumberFormat="1" applyFont="1" applyFill="1" applyBorder="1" applyAlignment="1">
      <alignment horizontal="center" vertical="center"/>
    </xf>
    <xf numFmtId="164" fontId="20" fillId="9" borderId="0" xfId="1" applyNumberFormat="1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12" fillId="0" borderId="0" xfId="0" applyFont="1" applyAlignment="1">
      <alignment horizontal="center" vertical="center" wrapText="1"/>
    </xf>
    <xf numFmtId="9" fontId="23" fillId="0" borderId="0" xfId="1" applyFont="1" applyAlignment="1">
      <alignment horizontal="center" vertical="center"/>
    </xf>
    <xf numFmtId="0" fontId="46" fillId="4" borderId="26" xfId="0" applyFont="1" applyFill="1" applyBorder="1" applyAlignment="1">
      <alignment horizontal="center" vertical="center" wrapText="1"/>
    </xf>
    <xf numFmtId="0" fontId="47" fillId="5" borderId="27" xfId="0" applyFont="1" applyFill="1" applyBorder="1" applyAlignment="1">
      <alignment horizontal="center" vertical="center"/>
    </xf>
    <xf numFmtId="0" fontId="48" fillId="0" borderId="28" xfId="2" applyFont="1" applyBorder="1" applyAlignment="1">
      <alignment horizontal="left" vertical="center"/>
    </xf>
    <xf numFmtId="0" fontId="49" fillId="0" borderId="28" xfId="0" applyFont="1" applyBorder="1" applyAlignment="1">
      <alignment horizontal="center" vertical="center"/>
    </xf>
    <xf numFmtId="164" fontId="49" fillId="0" borderId="29" xfId="1" applyNumberFormat="1" applyFont="1" applyBorder="1" applyAlignment="1">
      <alignment horizontal="center" vertical="center"/>
    </xf>
    <xf numFmtId="0" fontId="49" fillId="0" borderId="29" xfId="0" applyFont="1" applyBorder="1" applyAlignment="1">
      <alignment horizontal="center" vertical="center"/>
    </xf>
    <xf numFmtId="0" fontId="50" fillId="6" borderId="4" xfId="0" applyFont="1" applyFill="1" applyBorder="1" applyAlignment="1">
      <alignment horizontal="center" vertical="center"/>
    </xf>
    <xf numFmtId="3" fontId="38" fillId="7" borderId="19" xfId="1" applyNumberFormat="1" applyFont="1" applyFill="1" applyBorder="1" applyAlignment="1">
      <alignment horizontal="center" vertical="center"/>
    </xf>
    <xf numFmtId="164" fontId="38" fillId="7" borderId="19" xfId="1" applyNumberFormat="1" applyFont="1" applyFill="1" applyBorder="1" applyAlignment="1">
      <alignment horizontal="center" vertical="center"/>
    </xf>
  </cellXfs>
  <cellStyles count="5">
    <cellStyle name="Normal" xfId="0" builtinId="0"/>
    <cellStyle name="Normal 2 2 3" xfId="2" xr:uid="{A10D6306-3FA5-4F26-B644-3447E152BA3E}"/>
    <cellStyle name="Normal 2 3" xfId="3" xr:uid="{E9C50C05-96C9-4CB3-8464-3CFDF2A238D5}"/>
    <cellStyle name="Porcentaje" xfId="1" builtinId="5"/>
    <cellStyle name="Porcentaje 2 2" xfId="4" xr:uid="{986CBCDB-65C6-4646-9377-5A7D4B414DC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1000" b="1" i="0" baseline="0">
                <a:solidFill>
                  <a:schemeClr val="tx1"/>
                </a:solidFill>
                <a:effectLst/>
                <a:latin typeface="Arial Narrow" panose="020B0606020202030204" pitchFamily="34" charset="0"/>
              </a:rPr>
              <a:t>Gráfico Nº 3: Grupo de vínculo relacional entre la presunta persona agresora y la persona usuaria</a:t>
            </a:r>
            <a:endParaRPr lang="es-PE" sz="1000">
              <a:solidFill>
                <a:schemeClr val="tx1"/>
              </a:solidFill>
              <a:effectLst/>
              <a:latin typeface="Arial Narrow" panose="020B0606020202030204" pitchFamily="34" charset="0"/>
            </a:endParaRPr>
          </a:p>
        </c:rich>
      </c:tx>
      <c:layout>
        <c:manualLayout>
          <c:xMode val="edge"/>
          <c:yMode val="edge"/>
          <c:x val="0.12048082717092978"/>
          <c:y val="5.232878445742972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2.3957466107667656E-2"/>
          <c:y val="0.294808672303706"/>
          <c:w val="0.94638591799407623"/>
          <c:h val="0.60180285112880771"/>
        </c:manualLayout>
      </c:layout>
      <c:barChart>
        <c:barDir val="col"/>
        <c:grouping val="clustered"/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 w="190500" h="38100"/>
            </a:sp3d>
          </c:spPr>
          <c:invertIfNegative val="0"/>
          <c:dPt>
            <c:idx val="0"/>
            <c:invertIfNegative val="0"/>
            <c:bubble3D val="0"/>
            <c:explosion val="4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90500" h="38100"/>
              </a:sp3d>
            </c:spPr>
            <c:extLst>
              <c:ext xmlns:c16="http://schemas.microsoft.com/office/drawing/2014/chart" uri="{C3380CC4-5D6E-409C-BE32-E72D297353CC}">
                <c16:uniqueId val="{00000001-127E-49D9-A16F-2FFF80E11C64}"/>
              </c:ext>
            </c:extLst>
          </c:dPt>
          <c:dPt>
            <c:idx val="1"/>
            <c:invertIfNegative val="0"/>
            <c:bubble3D val="0"/>
            <c:explosion val="3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90500" h="38100"/>
              </a:sp3d>
            </c:spPr>
            <c:extLst>
              <c:ext xmlns:c16="http://schemas.microsoft.com/office/drawing/2014/chart" uri="{C3380CC4-5D6E-409C-BE32-E72D297353CC}">
                <c16:uniqueId val="{00000003-127E-49D9-A16F-2FFF80E11C64}"/>
              </c:ext>
            </c:extLst>
          </c:dPt>
          <c:dPt>
            <c:idx val="2"/>
            <c:invertIfNegative val="0"/>
            <c:bubble3D val="0"/>
            <c:explosion val="6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90500" h="38100"/>
              </a:sp3d>
            </c:spPr>
            <c:extLst>
              <c:ext xmlns:c16="http://schemas.microsoft.com/office/drawing/2014/chart" uri="{C3380CC4-5D6E-409C-BE32-E72D297353CC}">
                <c16:uniqueId val="{00000005-127E-49D9-A16F-2FFF80E11C64}"/>
              </c:ext>
            </c:extLst>
          </c:dPt>
          <c:dPt>
            <c:idx val="3"/>
            <c:invertIfNegative val="0"/>
            <c:bubble3D val="0"/>
            <c:explosion val="7"/>
            <c:spPr>
              <a:solidFill>
                <a:schemeClr val="accent6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90500" h="38100"/>
              </a:sp3d>
            </c:spPr>
            <c:extLst>
              <c:ext xmlns:c16="http://schemas.microsoft.com/office/drawing/2014/chart" uri="{C3380CC4-5D6E-409C-BE32-E72D297353CC}">
                <c16:uniqueId val="{00000007-127E-49D9-A16F-2FFF80E11C64}"/>
              </c:ext>
            </c:extLst>
          </c:dPt>
          <c:dPt>
            <c:idx val="4"/>
            <c:invertIfNegative val="0"/>
            <c:bubble3D val="0"/>
            <c:explosion val="8"/>
            <c:spPr>
              <a:solidFill>
                <a:schemeClr val="accent5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90500" h="38100"/>
              </a:sp3d>
            </c:spPr>
            <c:extLst>
              <c:ext xmlns:c16="http://schemas.microsoft.com/office/drawing/2014/chart" uri="{C3380CC4-5D6E-409C-BE32-E72D297353CC}">
                <c16:uniqueId val="{00000009-127E-49D9-A16F-2FFF80E11C6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Tentativa!$K$130:$K$134</c:f>
              <c:strCache>
                <c:ptCount val="5"/>
                <c:pt idx="0">
                  <c:v>Pareja</c:v>
                </c:pt>
                <c:pt idx="1">
                  <c:v>Ex pareja</c:v>
                </c:pt>
                <c:pt idx="2">
                  <c:v>Familiar</c:v>
                </c:pt>
                <c:pt idx="3">
                  <c:v>Conocido</c:v>
                </c:pt>
                <c:pt idx="4">
                  <c:v>Desconocido</c:v>
                </c:pt>
              </c:strCache>
            </c:strRef>
          </c:cat>
          <c:val>
            <c:numRef>
              <c:f>Tentativa!$M$130:$M$134</c:f>
              <c:numCache>
                <c:formatCode>General</c:formatCode>
                <c:ptCount val="5"/>
                <c:pt idx="0">
                  <c:v>85</c:v>
                </c:pt>
                <c:pt idx="1">
                  <c:v>101</c:v>
                </c:pt>
                <c:pt idx="2">
                  <c:v>8</c:v>
                </c:pt>
                <c:pt idx="3">
                  <c:v>14</c:v>
                </c:pt>
                <c:pt idx="4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27E-49D9-A16F-2FFF80E11C6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373699008"/>
        <c:axId val="373695264"/>
      </c:barChart>
      <c:catAx>
        <c:axId val="3736990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373695264"/>
        <c:crosses val="autoZero"/>
        <c:auto val="1"/>
        <c:lblAlgn val="ctr"/>
        <c:lblOffset val="100"/>
        <c:noMultiLvlLbl val="0"/>
      </c:catAx>
      <c:valAx>
        <c:axId val="37369526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3736990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200" b="1" i="0" u="none" strike="noStrike" kern="1200" spc="0" baseline="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defRPr>
            </a:pPr>
            <a:r>
              <a:rPr lang="en-US" sz="1200" b="1" i="0" u="none" strike="noStrike" kern="1200" spc="0" baseline="0">
                <a:solidFill>
                  <a:sysClr val="windowText" lastClr="000000"/>
                </a:solidFill>
                <a:effectLst/>
                <a:latin typeface="+mn-lt"/>
                <a:ea typeface="+mn-ea"/>
                <a:cs typeface="+mn-cs"/>
              </a:rPr>
              <a:t>Gráfico N° 1: Casos de tentativa de feminicidio según año</a:t>
            </a:r>
          </a:p>
        </c:rich>
      </c:tx>
      <c:layout>
        <c:manualLayout>
          <c:xMode val="edge"/>
          <c:yMode val="edge"/>
          <c:x val="0.13622154978158793"/>
          <c:y val="5.680474431435387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200" b="1" i="0" u="none" strike="noStrike" kern="1200" spc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1.6107622837384036E-2"/>
          <c:y val="0.10827003403436798"/>
          <c:w val="0.94937604251107877"/>
          <c:h val="0.7849181962203226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 w="190500" h="38100"/>
            </a:sp3d>
          </c:spPr>
          <c:invertIfNegative val="0"/>
          <c:dLbls>
            <c:dLbl>
              <c:idx val="1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spAutoFit/>
                </a:bodyPr>
                <a:lstStyle/>
                <a:p>
                  <a:pPr algn="ctr">
                    <a:defRPr lang="en-US" sz="9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D13B-44A9-8F2A-0F9147DF61C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Tentativa!$F$18:$F$33</c:f>
              <c:strCache>
                <c:ptCount val="16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  <c:pt idx="12">
                  <c:v>2021</c:v>
                </c:pt>
                <c:pt idx="13">
                  <c:v>2022</c:v>
                </c:pt>
                <c:pt idx="14">
                  <c:v>2023</c:v>
                </c:pt>
                <c:pt idx="15">
                  <c:v>2024 1/</c:v>
                </c:pt>
              </c:strCache>
            </c:strRef>
          </c:cat>
          <c:val>
            <c:numRef>
              <c:f>Tentativa!$G$18:$G$33</c:f>
              <c:numCache>
                <c:formatCode>#,##0</c:formatCode>
                <c:ptCount val="16"/>
                <c:pt idx="0">
                  <c:v>64</c:v>
                </c:pt>
                <c:pt idx="1">
                  <c:v>47</c:v>
                </c:pt>
                <c:pt idx="2">
                  <c:v>66</c:v>
                </c:pt>
                <c:pt idx="3">
                  <c:v>91</c:v>
                </c:pt>
                <c:pt idx="4">
                  <c:v>151</c:v>
                </c:pt>
                <c:pt idx="5">
                  <c:v>186</c:v>
                </c:pt>
                <c:pt idx="6">
                  <c:v>198</c:v>
                </c:pt>
                <c:pt idx="7">
                  <c:v>258</c:v>
                </c:pt>
                <c:pt idx="8">
                  <c:v>247</c:v>
                </c:pt>
                <c:pt idx="9">
                  <c:v>304</c:v>
                </c:pt>
                <c:pt idx="10">
                  <c:v>404</c:v>
                </c:pt>
                <c:pt idx="11">
                  <c:v>330</c:v>
                </c:pt>
                <c:pt idx="12">
                  <c:v>293</c:v>
                </c:pt>
                <c:pt idx="13">
                  <c:v>223</c:v>
                </c:pt>
                <c:pt idx="14">
                  <c:v>258</c:v>
                </c:pt>
                <c:pt idx="15">
                  <c:v>212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13B-44A9-8F2A-0F9147DF61C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547076400"/>
        <c:axId val="547077712"/>
      </c:barChart>
      <c:catAx>
        <c:axId val="547076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547077712"/>
        <c:crosses val="autoZero"/>
        <c:auto val="1"/>
        <c:lblAlgn val="ctr"/>
        <c:lblOffset val="100"/>
        <c:noMultiLvlLbl val="0"/>
      </c:catAx>
      <c:valAx>
        <c:axId val="547077712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5470764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n-US" sz="1320" b="1" i="0" u="none" strike="noStrike" kern="1200" spc="0" baseline="0">
                <a:solidFill>
                  <a:schemeClr val="dk1"/>
                </a:solidFill>
                <a:effectLst/>
                <a:latin typeface="Arial Narrow" panose="020B0606020202030204" pitchFamily="34" charset="0"/>
                <a:ea typeface="+mn-ea"/>
                <a:cs typeface="+mn-cs"/>
              </a:defRPr>
            </a:pPr>
            <a:r>
              <a:rPr lang="en-US"/>
              <a:t>Gráfico No 2: Vínculo</a:t>
            </a:r>
            <a:r>
              <a:rPr lang="es-PE"/>
              <a:t> relacional de pareja de la presunta persona agresora con la persona usuaria (porcentaje)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1320" b="1" i="0" u="none" strike="noStrike" kern="1200" spc="0" baseline="0">
              <a:solidFill>
                <a:schemeClr val="dk1"/>
              </a:solidFill>
              <a:effectLst/>
              <a:latin typeface="Arial Narrow" panose="020B0606020202030204" pitchFamily="34" charset="0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pie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 w="101600"/>
            </a:sp3d>
          </c:spPr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bevelT w="101600"/>
              </a:sp3d>
            </c:spPr>
            <c:extLst>
              <c:ext xmlns:c16="http://schemas.microsoft.com/office/drawing/2014/chart" uri="{C3380CC4-5D6E-409C-BE32-E72D297353CC}">
                <c16:uniqueId val="{00000001-4859-4AC0-A0EB-57AD125D477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bevelT w="101600"/>
              </a:sp3d>
            </c:spPr>
            <c:extLst>
              <c:ext xmlns:c16="http://schemas.microsoft.com/office/drawing/2014/chart" uri="{C3380CC4-5D6E-409C-BE32-E72D297353CC}">
                <c16:uniqueId val="{00000003-4859-4AC0-A0EB-57AD125D477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bevelT w="101600"/>
              </a:sp3d>
            </c:spPr>
            <c:extLst>
              <c:ext xmlns:c16="http://schemas.microsoft.com/office/drawing/2014/chart" uri="{C3380CC4-5D6E-409C-BE32-E72D297353CC}">
                <c16:uniqueId val="{00000005-4859-4AC0-A0EB-57AD125D477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  <a:scene3d>
                <a:camera prst="orthographicFront"/>
                <a:lightRig rig="threePt" dir="t"/>
              </a:scene3d>
              <a:sp3d>
                <a:bevelT w="101600"/>
              </a:sp3d>
            </c:spPr>
            <c:extLst>
              <c:ext xmlns:c16="http://schemas.microsoft.com/office/drawing/2014/chart" uri="{C3380CC4-5D6E-409C-BE32-E72D297353CC}">
                <c16:uniqueId val="{00000007-4859-4AC0-A0EB-57AD125D477B}"/>
              </c:ext>
            </c:extLst>
          </c:dPt>
          <c:dLbls>
            <c:dLbl>
              <c:idx val="0"/>
              <c:layout>
                <c:manualLayout>
                  <c:x val="4.3931539807523956E-2"/>
                  <c:y val="0.16370625546806641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859-4AC0-A0EB-57AD125D477B}"/>
                </c:ext>
              </c:extLst>
            </c:dLbl>
            <c:dLbl>
              <c:idx val="1"/>
              <c:layout>
                <c:manualLayout>
                  <c:x val="-3.9426071741032381E-2"/>
                  <c:y val="4.3204651501895598E-2"/>
                </c:manualLayout>
              </c:layout>
              <c:tx>
                <c:rich>
                  <a:bodyPr/>
                  <a:lstStyle/>
                  <a:p>
                    <a:fld id="{2B1D7685-C088-48A0-AF39-344327E80929}" type="CATEGORYNAME">
                      <a:rPr lang="en-US"/>
                      <a:pPr/>
                      <a:t>[NOMBRE DE CATEGORÍA]</a:t>
                    </a:fld>
                    <a:r>
                      <a:rPr lang="en-US" baseline="0"/>
                      <a:t>; </a:t>
                    </a:r>
                    <a:fld id="{4EA53453-8406-45A6-AACE-73E34186C56F}" type="VALUE">
                      <a:rPr lang="en-US" baseline="0"/>
                      <a:pPr/>
                      <a:t>[VALOR]</a:t>
                    </a:fld>
                    <a:r>
                      <a:rPr lang="en-US" baseline="0"/>
                      <a:t>; </a:t>
                    </a:r>
                  </a:p>
                  <a:p>
                    <a:fld id="{B9B2C311-1F7B-4288-A818-673E7908F2C9}" type="PERCENTAGE">
                      <a:rPr lang="en-US" baseline="0"/>
                      <a:pPr/>
                      <a:t>[PORCENTAJE]</a:t>
                    </a:fld>
                    <a:endParaRPr lang="es-PE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4859-4AC0-A0EB-57AD125D477B}"/>
                </c:ext>
              </c:extLst>
            </c:dLbl>
            <c:dLbl>
              <c:idx val="2"/>
              <c:layout>
                <c:manualLayout>
                  <c:x val="3.8215223097112762E-2"/>
                  <c:y val="-2.763779527559055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859-4AC0-A0EB-57AD125D477B}"/>
                </c:ext>
              </c:extLst>
            </c:dLbl>
            <c:dLbl>
              <c:idx val="3"/>
              <c:layout>
                <c:manualLayout>
                  <c:x val="0.10841712651238967"/>
                  <c:y val="5.0220880778230316E-2"/>
                </c:manualLayout>
              </c:layout>
              <c:tx>
                <c:rich>
                  <a:bodyPr/>
                  <a:lstStyle/>
                  <a:p>
                    <a:fld id="{0E17D145-5717-440C-971B-DAD50127F452}" type="CATEGORYNAME">
                      <a:rPr lang="en-US"/>
                      <a:pPr/>
                      <a:t>[NOMBRE DE CATEGORÍA]</a:t>
                    </a:fld>
                    <a:r>
                      <a:rPr lang="en-US" baseline="0"/>
                      <a:t>; </a:t>
                    </a:r>
                    <a:fld id="{7E5124DF-F794-4546-A5BB-F7C017A25C20}" type="VALUE">
                      <a:rPr lang="en-US" baseline="0"/>
                      <a:pPr/>
                      <a:t>[VALOR]</a:t>
                    </a:fld>
                    <a:r>
                      <a:rPr lang="en-US" baseline="0"/>
                      <a:t>;</a:t>
                    </a:r>
                  </a:p>
                  <a:p>
                    <a:r>
                      <a:rPr lang="en-US" baseline="0"/>
                      <a:t> </a:t>
                    </a:r>
                    <a:fld id="{18E7AD17-E72C-404E-9D77-88D3EFF0B641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4859-4AC0-A0EB-57AD125D477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n-US" sz="1100" b="1" i="0" u="none" strike="noStrike" kern="1200" baseline="0">
                    <a:solidFill>
                      <a:schemeClr val="dk1"/>
                    </a:solidFill>
                    <a:effectLst/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es-PE"/>
              </a:p>
            </c:txPr>
            <c:dLblPos val="inEnd"/>
            <c:showLegendKey val="0"/>
            <c:showVal val="1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Tentativa!$B$111:$B$114</c:f>
              <c:strCache>
                <c:ptCount val="4"/>
                <c:pt idx="0">
                  <c:v>Cónyuge</c:v>
                </c:pt>
                <c:pt idx="1">
                  <c:v>Conviviente</c:v>
                </c:pt>
                <c:pt idx="2">
                  <c:v>Enamorado</c:v>
                </c:pt>
                <c:pt idx="3">
                  <c:v>Novio</c:v>
                </c:pt>
              </c:strCache>
            </c:strRef>
          </c:cat>
          <c:val>
            <c:numRef>
              <c:f>Tentativa!$E$111:$E$114</c:f>
              <c:numCache>
                <c:formatCode>General</c:formatCode>
                <c:ptCount val="4"/>
                <c:pt idx="0">
                  <c:v>9</c:v>
                </c:pt>
                <c:pt idx="1">
                  <c:v>66</c:v>
                </c:pt>
                <c:pt idx="2">
                  <c:v>10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859-4AC0-A0EB-57AD125D477B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74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 marL="0" indent="0" algn="ctr">
        <a:defRPr lang="en-US" sz="1100" b="1">
          <a:solidFill>
            <a:schemeClr val="dk1"/>
          </a:solidFill>
          <a:effectLst/>
          <a:latin typeface="Arial Narrow" panose="020B0606020202030204" pitchFamily="34" charset="0"/>
          <a:ea typeface="+mn-ea"/>
          <a:cs typeface="+mn-cs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en-US" sz="1200" b="1" i="0" u="none" strike="noStrike" kern="1200" spc="0" baseline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defRPr>
            </a:pPr>
            <a:r>
              <a:rPr lang="en-US" sz="1200" b="1" i="0" u="none" strike="noStrike" kern="1200" spc="0" baseline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Gráfico Nº 4: Estado de la presunta persona agresora en la última agresión (porcentaje)</a:t>
            </a:r>
          </a:p>
          <a:p>
            <a:pPr algn="ctr" rtl="0">
              <a:defRPr lang="en-US" sz="1200" spc="0">
                <a:solidFill>
                  <a:schemeClr val="tx1"/>
                </a:solidFill>
                <a:effectLst/>
              </a:defRPr>
            </a:pPr>
            <a:r>
              <a:rPr lang="en-US" sz="1200" b="1" i="0" u="none" strike="noStrike" kern="1200" spc="0" baseline="0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en-US" sz="1200" b="1" i="0" u="none" strike="noStrike" kern="1200" spc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0.33976390145388713"/>
          <c:y val="0.22525509137637434"/>
          <c:w val="0.39114274101949525"/>
          <c:h val="0.67611154950461538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66DC-4EBE-B2ED-7195971D62BB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cene3d>
                <a:camera prst="orthographicFront"/>
                <a:lightRig rig="threePt" dir="t"/>
              </a:scene3d>
              <a:sp3d>
                <a:bevelT w="82550"/>
              </a:sp3d>
            </c:spPr>
            <c:extLst>
              <c:ext xmlns:c16="http://schemas.microsoft.com/office/drawing/2014/chart" uri="{C3380CC4-5D6E-409C-BE32-E72D297353CC}">
                <c16:uniqueId val="{00000003-66DC-4EBE-B2ED-7195971D62BB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66DC-4EBE-B2ED-7195971D62BB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66DC-4EBE-B2ED-7195971D62BB}"/>
              </c:ext>
            </c:extLst>
          </c:dPt>
          <c:dLbls>
            <c:dLbl>
              <c:idx val="0"/>
              <c:layout>
                <c:manualLayout>
                  <c:x val="-9.2986278631629476E-2"/>
                  <c:y val="-0.17303219593724353"/>
                </c:manualLayout>
              </c:layout>
              <c:tx>
                <c:rich>
                  <a:bodyPr/>
                  <a:lstStyle/>
                  <a:p>
                    <a:fld id="{B8733088-FC9A-41E7-A02C-FB4881DA3CA1}" type="CATEGORYNAME">
                      <a:rPr lang="en-US"/>
                      <a:pPr/>
                      <a:t>[NOMBRE DE CATEGORÍA]</a:t>
                    </a:fld>
                    <a:r>
                      <a:rPr lang="en-US" baseline="0"/>
                      <a:t>; </a:t>
                    </a:r>
                    <a:fld id="{31C9BBC9-810C-4740-A66C-C0FF7ACD13CA}" type="VALUE">
                      <a:rPr lang="en-US" baseline="0"/>
                      <a:pPr/>
                      <a:t>[VALOR]</a:t>
                    </a:fld>
                    <a:r>
                      <a:rPr lang="en-US" baseline="0"/>
                      <a:t>; </a:t>
                    </a:r>
                  </a:p>
                  <a:p>
                    <a:fld id="{B6A524FF-1685-4D98-9F6D-0C4735298719}" type="PERCENTAGE">
                      <a:rPr lang="en-US" baseline="0"/>
                      <a:pPr/>
                      <a:t>[PORCENTAJE]</a:t>
                    </a:fld>
                    <a:endParaRPr lang="es-PE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66DC-4EBE-B2ED-7195971D62BB}"/>
                </c:ext>
              </c:extLst>
            </c:dLbl>
            <c:dLbl>
              <c:idx val="1"/>
              <c:layout>
                <c:manualLayout>
                  <c:x val="9.1564762592122678E-2"/>
                  <c:y val="0.1263351324798869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6DC-4EBE-B2ED-7195971D62BB}"/>
                </c:ext>
              </c:extLst>
            </c:dLbl>
            <c:dLbl>
              <c:idx val="2"/>
              <c:layout>
                <c:manualLayout>
                  <c:x val="0.11096303504432178"/>
                  <c:y val="-0.12690123464185801"/>
                </c:manualLayout>
              </c:layout>
              <c:tx>
                <c:rich>
                  <a:bodyPr/>
                  <a:lstStyle/>
                  <a:p>
                    <a:fld id="{335F5754-7B10-4C39-86E9-1A26259F8DEB}" type="CATEGORYNAME">
                      <a:rPr lang="en-US"/>
                      <a:pPr/>
                      <a:t>[NOMBRE DE CATEGORÍA]</a:t>
                    </a:fld>
                    <a:r>
                      <a:rPr lang="en-US" baseline="0"/>
                      <a:t>; </a:t>
                    </a:r>
                    <a:fld id="{923E0C61-5448-4382-B089-A336D09A39D7}" type="VALUE">
                      <a:rPr lang="en-US" baseline="0"/>
                      <a:pPr/>
                      <a:t>[VALOR]</a:t>
                    </a:fld>
                    <a:r>
                      <a:rPr lang="en-US" baseline="0"/>
                      <a:t>; </a:t>
                    </a:r>
                  </a:p>
                  <a:p>
                    <a:fld id="{984FB35C-0E13-478D-A391-B0ACB2B114BE}" type="PERCENTAGE">
                      <a:rPr lang="en-US" baseline="0"/>
                      <a:pPr/>
                      <a:t>[PORCENTAJE]</a:t>
                    </a:fld>
                    <a:endParaRPr lang="es-PE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66DC-4EBE-B2ED-7195971D62BB}"/>
                </c:ext>
              </c:extLst>
            </c:dLbl>
            <c:dLbl>
              <c:idx val="3"/>
              <c:layout>
                <c:manualLayout>
                  <c:x val="8.353776635584885E-2"/>
                  <c:y val="4.2972845067722594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0">
                    <a:spAutoFit/>
                  </a:bodyPr>
                  <a:lstStyle/>
                  <a:p>
                    <a:pPr algn="ctr" rtl="0">
                      <a:defRPr lang="en-US" sz="1100" b="1" i="0" u="none" strike="noStrike" kern="1200" baseline="0">
                        <a:solidFill>
                          <a:sysClr val="windowText" lastClr="000000"/>
                        </a:solidFill>
                        <a:effectLst/>
                        <a:latin typeface="Arial Narrow" panose="020B0606020202030204" pitchFamily="34" charset="0"/>
                        <a:ea typeface="+mn-ea"/>
                        <a:cs typeface="+mn-cs"/>
                      </a:defRPr>
                    </a:pPr>
                    <a:fld id="{C3BED387-D986-497D-AB70-62CFDEC87148}" type="CATEGORYNAME">
                      <a:rPr lang="en-US"/>
                      <a:pPr algn="ctr" rtl="0">
                        <a:defRPr lang="en-US" sz="1100" b="1">
                          <a:solidFill>
                            <a:sysClr val="windowText" lastClr="000000"/>
                          </a:solidFill>
                          <a:effectLst/>
                          <a:latin typeface="Arial Narrow" panose="020B0606020202030204" pitchFamily="34" charset="0"/>
                        </a:defRPr>
                      </a:pPr>
                      <a:t>[NOMBRE DE CATEGORÍA]</a:t>
                    </a:fld>
                    <a:r>
                      <a:rPr lang="en-US" baseline="0"/>
                      <a:t>; </a:t>
                    </a:r>
                    <a:fld id="{81D54C6B-9417-4145-98D1-0355FB98196F}" type="VALUE">
                      <a:rPr lang="en-US" baseline="0"/>
                      <a:pPr algn="ctr" rtl="0">
                        <a:defRPr lang="en-US" sz="1100" b="1">
                          <a:solidFill>
                            <a:sysClr val="windowText" lastClr="000000"/>
                          </a:solidFill>
                          <a:effectLst/>
                          <a:latin typeface="Arial Narrow" panose="020B0606020202030204" pitchFamily="34" charset="0"/>
                        </a:defRPr>
                      </a:pPr>
                      <a:t>[VALOR]</a:t>
                    </a:fld>
                    <a:r>
                      <a:rPr lang="en-US" baseline="0"/>
                      <a:t>;</a:t>
                    </a:r>
                  </a:p>
                  <a:p>
                    <a:pPr algn="ctr" rtl="0">
                      <a:defRPr lang="en-US" sz="1100" b="1">
                        <a:solidFill>
                          <a:sysClr val="windowText" lastClr="000000"/>
                        </a:solidFill>
                        <a:effectLst/>
                        <a:latin typeface="Arial Narrow" panose="020B0606020202030204" pitchFamily="34" charset="0"/>
                      </a:defRPr>
                    </a:pPr>
                    <a:r>
                      <a:rPr lang="en-US" baseline="0"/>
                      <a:t> </a:t>
                    </a:r>
                    <a:fld id="{B20B307C-8CAD-492B-B03B-15D6F94184DF}" type="PERCENTAGE">
                      <a:rPr lang="en-US" baseline="0"/>
                      <a:pPr algn="ctr" rtl="0">
                        <a:defRPr lang="en-US" sz="1100" b="1">
                          <a:solidFill>
                            <a:sysClr val="windowText" lastClr="000000"/>
                          </a:solidFill>
                          <a:effectLst/>
                          <a:latin typeface="Arial Narrow" panose="020B0606020202030204" pitchFamily="34" charset="0"/>
                        </a:defRPr>
                      </a:pPr>
                      <a:t>[PORCENTAJE]</a:t>
                    </a:fld>
                    <a:endParaRPr lang="en-US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0">
                  <a:spAutoFit/>
                </a:bodyPr>
                <a:lstStyle/>
                <a:p>
                  <a:pPr algn="ctr" rtl="0">
                    <a:defRPr lang="en-US" sz="1100" b="1" i="0" u="none" strike="noStrike" kern="1200" baseline="0">
                      <a:solidFill>
                        <a:sysClr val="windowText" lastClr="000000"/>
                      </a:solidFill>
                      <a:effectLst/>
                      <a:latin typeface="Arial Narrow" panose="020B0606020202030204" pitchFamily="34" charset="0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66DC-4EBE-B2ED-7195971D62B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n-US" sz="1100" b="1" i="0" u="none" strike="noStrike" kern="1200" baseline="0">
                    <a:solidFill>
                      <a:schemeClr val="dk1"/>
                    </a:solidFill>
                    <a:effectLst/>
                    <a:latin typeface="Arial Narrow" panose="020B0606020202030204" pitchFamily="34" charset="0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/>
            </c:extLst>
          </c:dLbls>
          <c:cat>
            <c:strRef>
              <c:f>Tentativa!$K$185:$K$188</c:f>
              <c:strCache>
                <c:ptCount val="4"/>
                <c:pt idx="0">
                  <c:v>Sobrio</c:v>
                </c:pt>
                <c:pt idx="1">
                  <c:v>Efectos de alcohol</c:v>
                </c:pt>
                <c:pt idx="2">
                  <c:v>Efectos de drogas</c:v>
                </c:pt>
                <c:pt idx="3">
                  <c:v>Ambos</c:v>
                </c:pt>
              </c:strCache>
            </c:strRef>
          </c:cat>
          <c:val>
            <c:numRef>
              <c:f>Tentativa!$M$185:$M$188</c:f>
              <c:numCache>
                <c:formatCode>General</c:formatCode>
                <c:ptCount val="4"/>
                <c:pt idx="0">
                  <c:v>109</c:v>
                </c:pt>
                <c:pt idx="1">
                  <c:v>91</c:v>
                </c:pt>
                <c:pt idx="2">
                  <c:v>7</c:v>
                </c:pt>
                <c:pt idx="3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6DC-4EBE-B2ED-7195971D62BB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128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44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.xml"/><Relationship Id="rId3" Type="http://schemas.openxmlformats.org/officeDocument/2006/relationships/chart" Target="../charts/chart1.xml"/><Relationship Id="rId7" Type="http://schemas.openxmlformats.org/officeDocument/2006/relationships/image" Target="../media/image5.png"/><Relationship Id="rId12" Type="http://schemas.openxmlformats.org/officeDocument/2006/relationships/image" Target="../media/image7.pn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6" Type="http://schemas.openxmlformats.org/officeDocument/2006/relationships/image" Target="../media/image4.png"/><Relationship Id="rId11" Type="http://schemas.openxmlformats.org/officeDocument/2006/relationships/image" Target="../media/image6.png"/><Relationship Id="rId5" Type="http://schemas.openxmlformats.org/officeDocument/2006/relationships/image" Target="../media/image3.png"/><Relationship Id="rId10" Type="http://schemas.openxmlformats.org/officeDocument/2006/relationships/chart" Target="../charts/chart4.xml"/><Relationship Id="rId4" Type="http://schemas.openxmlformats.org/officeDocument/2006/relationships/image" Target="../media/image2.png"/><Relationship Id="rId9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415598</xdr:colOff>
      <xdr:row>109</xdr:row>
      <xdr:rowOff>172639</xdr:rowOff>
    </xdr:from>
    <xdr:to>
      <xdr:col>7</xdr:col>
      <xdr:colOff>479403</xdr:colOff>
      <xdr:row>114</xdr:row>
      <xdr:rowOff>66400</xdr:rowOff>
    </xdr:to>
    <xdr:pic>
      <xdr:nvPicPr>
        <xdr:cNvPr id="2" name="58 Imagen" descr="siluetas-de-parejas.jpg">
          <a:extLst>
            <a:ext uri="{FF2B5EF4-FFF2-40B4-BE49-F238E27FC236}">
              <a16:creationId xmlns:a16="http://schemas.microsoft.com/office/drawing/2014/main" id="{3F2BDFDA-8EBC-4D3C-8B83-6CB813F274D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3718" r="70250" b="46716"/>
        <a:stretch/>
      </xdr:blipFill>
      <xdr:spPr bwMode="auto">
        <a:xfrm>
          <a:off x="4939973" y="24870964"/>
          <a:ext cx="1006780" cy="9319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218143</xdr:colOff>
      <xdr:row>135</xdr:row>
      <xdr:rowOff>178594</xdr:rowOff>
    </xdr:from>
    <xdr:to>
      <xdr:col>14</xdr:col>
      <xdr:colOff>575467</xdr:colOff>
      <xdr:row>150</xdr:row>
      <xdr:rowOff>23813</xdr:rowOff>
    </xdr:to>
    <xdr:graphicFrame macro="">
      <xdr:nvGraphicFramePr>
        <xdr:cNvPr id="3" name="Gráfico 2" descr="holaaaaaaaa">
          <a:extLst>
            <a:ext uri="{FF2B5EF4-FFF2-40B4-BE49-F238E27FC236}">
              <a16:creationId xmlns:a16="http://schemas.microsoft.com/office/drawing/2014/main" id="{B9EB9C54-0C22-474F-840A-0C533F6D225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311065</xdr:colOff>
      <xdr:row>10</xdr:row>
      <xdr:rowOff>238125</xdr:rowOff>
    </xdr:from>
    <xdr:to>
      <xdr:col>18</xdr:col>
      <xdr:colOff>10948</xdr:colOff>
      <xdr:row>12</xdr:row>
      <xdr:rowOff>21896</xdr:rowOff>
    </xdr:to>
    <xdr:sp macro="" textlink="">
      <xdr:nvSpPr>
        <xdr:cNvPr id="4" name="Rectángulo 3">
          <a:extLst>
            <a:ext uri="{FF2B5EF4-FFF2-40B4-BE49-F238E27FC236}">
              <a16:creationId xmlns:a16="http://schemas.microsoft.com/office/drawing/2014/main" id="{6429768A-A9E9-4EFF-A34C-8BEEBD80095B}"/>
            </a:ext>
          </a:extLst>
        </xdr:cNvPr>
        <xdr:cNvSpPr/>
      </xdr:nvSpPr>
      <xdr:spPr>
        <a:xfrm>
          <a:off x="1273090" y="2200275"/>
          <a:ext cx="13358733" cy="240971"/>
        </a:xfrm>
        <a:prstGeom prst="rect">
          <a:avLst/>
        </a:prstGeom>
        <a:solidFill>
          <a:schemeClr val="bg2">
            <a:lumMod val="50000"/>
          </a:schemeClr>
        </a:solidFill>
        <a:ln>
          <a:noFill/>
        </a:ln>
        <a:effectLst>
          <a:innerShdw blurRad="63500" dist="50800" dir="54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b" anchorCtr="0" forceAA="0" compatLnSpc="1">
          <a:prstTxWarp prst="textNoShape">
            <a:avLst/>
          </a:prstTxWarp>
          <a:noAutofit/>
        </a:bodyPr>
        <a:lstStyle/>
        <a:p>
          <a:r>
            <a:rPr lang="es-PE" sz="1400" b="1">
              <a:solidFill>
                <a:schemeClr val="bg1"/>
              </a:solidFill>
            </a:rPr>
            <a:t>  </a:t>
          </a:r>
          <a:r>
            <a:rPr lang="es-PE" sz="14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CARACTERÍSTICAS DE LOS CASOS DE TENTATIVA DE FEMINICIDIO </a:t>
          </a:r>
          <a:endParaRPr lang="es-PE" sz="1400" b="1">
            <a:solidFill>
              <a:schemeClr val="bg1"/>
            </a:solidFill>
          </a:endParaRPr>
        </a:p>
      </xdr:txBody>
    </xdr:sp>
    <xdr:clientData/>
  </xdr:twoCellAnchor>
  <xdr:twoCellAnchor>
    <xdr:from>
      <xdr:col>1</xdr:col>
      <xdr:colOff>0</xdr:colOff>
      <xdr:row>10</xdr:row>
      <xdr:rowOff>238125</xdr:rowOff>
    </xdr:from>
    <xdr:to>
      <xdr:col>2</xdr:col>
      <xdr:colOff>383104</xdr:colOff>
      <xdr:row>12</xdr:row>
      <xdr:rowOff>35719</xdr:rowOff>
    </xdr:to>
    <xdr:sp macro="" textlink="">
      <xdr:nvSpPr>
        <xdr:cNvPr id="5" name="Rectángulo 4">
          <a:extLst>
            <a:ext uri="{FF2B5EF4-FFF2-40B4-BE49-F238E27FC236}">
              <a16:creationId xmlns:a16="http://schemas.microsoft.com/office/drawing/2014/main" id="{F1862236-E1ED-4946-9DEA-DA6373D81F3B}"/>
            </a:ext>
          </a:extLst>
        </xdr:cNvPr>
        <xdr:cNvSpPr/>
      </xdr:nvSpPr>
      <xdr:spPr>
        <a:xfrm>
          <a:off x="57150" y="2200275"/>
          <a:ext cx="1287979" cy="254794"/>
        </a:xfrm>
        <a:prstGeom prst="rect">
          <a:avLst/>
        </a:prstGeom>
        <a:solidFill>
          <a:srgbClr val="E60008"/>
        </a:solidFill>
        <a:ln>
          <a:noFill/>
        </a:ln>
        <a:effectLst>
          <a:innerShdw blurRad="63500" dist="50800" dir="54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b" anchorCtr="0" forceAA="0" compatLnSpc="1">
          <a:prstTxWarp prst="textNoShape">
            <a:avLst/>
          </a:prstTxWarp>
          <a:noAutofit/>
        </a:bodyPr>
        <a:lstStyle/>
        <a:p>
          <a:r>
            <a:rPr lang="es-PE" sz="1400" b="1">
              <a:solidFill>
                <a:sysClr val="windowText" lastClr="000000"/>
              </a:solidFill>
            </a:rPr>
            <a:t> </a:t>
          </a:r>
          <a:r>
            <a:rPr lang="es-PE" sz="1400" b="1">
              <a:solidFill>
                <a:schemeClr val="bg1"/>
              </a:solidFill>
            </a:rPr>
            <a:t>SECCIÓN A </a:t>
          </a:r>
        </a:p>
      </xdr:txBody>
    </xdr:sp>
    <xdr:clientData/>
  </xdr:twoCellAnchor>
  <xdr:twoCellAnchor>
    <xdr:from>
      <xdr:col>2</xdr:col>
      <xdr:colOff>385563</xdr:colOff>
      <xdr:row>91</xdr:row>
      <xdr:rowOff>171702</xdr:rowOff>
    </xdr:from>
    <xdr:to>
      <xdr:col>18</xdr:col>
      <xdr:colOff>10948</xdr:colOff>
      <xdr:row>92</xdr:row>
      <xdr:rowOff>251810</xdr:rowOff>
    </xdr:to>
    <xdr:sp macro="" textlink="">
      <xdr:nvSpPr>
        <xdr:cNvPr id="6" name="Rectángulo 5">
          <a:extLst>
            <a:ext uri="{FF2B5EF4-FFF2-40B4-BE49-F238E27FC236}">
              <a16:creationId xmlns:a16="http://schemas.microsoft.com/office/drawing/2014/main" id="{36DA4C85-624A-4E00-A01F-B01A72B08FF6}"/>
            </a:ext>
          </a:extLst>
        </xdr:cNvPr>
        <xdr:cNvSpPr/>
      </xdr:nvSpPr>
      <xdr:spPr>
        <a:xfrm>
          <a:off x="1347588" y="20059902"/>
          <a:ext cx="13284235" cy="261083"/>
        </a:xfrm>
        <a:prstGeom prst="rect">
          <a:avLst/>
        </a:prstGeom>
        <a:solidFill>
          <a:schemeClr val="bg2">
            <a:lumMod val="50000"/>
          </a:schemeClr>
        </a:solidFill>
        <a:ln>
          <a:noFill/>
        </a:ln>
        <a:effectLst>
          <a:innerShdw blurRad="63500" dist="50800" dir="54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b" anchorCtr="0" forceAA="0" compatLnSpc="1">
          <a:prstTxWarp prst="textNoShape">
            <a:avLst/>
          </a:prstTxWarp>
          <a:noAutofit/>
        </a:bodyPr>
        <a:lstStyle/>
        <a:p>
          <a:r>
            <a:rPr lang="es-PE" sz="1400" b="1">
              <a:solidFill>
                <a:schemeClr val="bg1"/>
              </a:solidFill>
            </a:rPr>
            <a:t>  </a:t>
          </a:r>
          <a:r>
            <a:rPr lang="es-PE" sz="14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PERFIL DE LA PERSONA USUARIA</a:t>
          </a:r>
          <a:endParaRPr lang="es-PE" sz="1400" b="1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36060</xdr:colOff>
      <xdr:row>91</xdr:row>
      <xdr:rowOff>166686</xdr:rowOff>
    </xdr:from>
    <xdr:to>
      <xdr:col>2</xdr:col>
      <xdr:colOff>381064</xdr:colOff>
      <xdr:row>92</xdr:row>
      <xdr:rowOff>256833</xdr:rowOff>
    </xdr:to>
    <xdr:sp macro="" textlink="">
      <xdr:nvSpPr>
        <xdr:cNvPr id="7" name="Rectángulo 6">
          <a:extLst>
            <a:ext uri="{FF2B5EF4-FFF2-40B4-BE49-F238E27FC236}">
              <a16:creationId xmlns:a16="http://schemas.microsoft.com/office/drawing/2014/main" id="{8756D93E-067E-42A5-99E0-C77A8AE35E08}"/>
            </a:ext>
          </a:extLst>
        </xdr:cNvPr>
        <xdr:cNvSpPr/>
      </xdr:nvSpPr>
      <xdr:spPr>
        <a:xfrm>
          <a:off x="36060" y="20054886"/>
          <a:ext cx="1307029" cy="271122"/>
        </a:xfrm>
        <a:prstGeom prst="rect">
          <a:avLst/>
        </a:prstGeom>
        <a:solidFill>
          <a:srgbClr val="E60008"/>
        </a:solidFill>
        <a:ln>
          <a:noFill/>
        </a:ln>
        <a:effectLst>
          <a:innerShdw blurRad="63500" dist="50800" dir="54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b" anchorCtr="0" forceAA="0" compatLnSpc="1">
          <a:prstTxWarp prst="textNoShape">
            <a:avLst/>
          </a:prstTxWarp>
          <a:noAutofit/>
        </a:bodyPr>
        <a:lstStyle/>
        <a:p>
          <a:r>
            <a:rPr lang="es-PE" sz="1400" b="1">
              <a:solidFill>
                <a:sysClr val="windowText" lastClr="000000"/>
              </a:solidFill>
            </a:rPr>
            <a:t> </a:t>
          </a:r>
          <a:r>
            <a:rPr lang="es-PE" sz="1400" b="1">
              <a:solidFill>
                <a:schemeClr val="bg1"/>
              </a:solidFill>
            </a:rPr>
            <a:t>SECCIÓN B </a:t>
          </a:r>
        </a:p>
      </xdr:txBody>
    </xdr:sp>
    <xdr:clientData/>
  </xdr:twoCellAnchor>
  <xdr:twoCellAnchor>
    <xdr:from>
      <xdr:col>2</xdr:col>
      <xdr:colOff>358690</xdr:colOff>
      <xdr:row>178</xdr:row>
      <xdr:rowOff>155510</xdr:rowOff>
    </xdr:from>
    <xdr:to>
      <xdr:col>18</xdr:col>
      <xdr:colOff>58573</xdr:colOff>
      <xdr:row>180</xdr:row>
      <xdr:rowOff>79511</xdr:rowOff>
    </xdr:to>
    <xdr:sp macro="" textlink="">
      <xdr:nvSpPr>
        <xdr:cNvPr id="8" name="Rectángulo 7">
          <a:extLst>
            <a:ext uri="{FF2B5EF4-FFF2-40B4-BE49-F238E27FC236}">
              <a16:creationId xmlns:a16="http://schemas.microsoft.com/office/drawing/2014/main" id="{5EC32C87-6DB3-4801-8B8F-794F002C1EAB}"/>
            </a:ext>
          </a:extLst>
        </xdr:cNvPr>
        <xdr:cNvSpPr/>
      </xdr:nvSpPr>
      <xdr:spPr>
        <a:xfrm>
          <a:off x="1320715" y="39912860"/>
          <a:ext cx="13358733" cy="285951"/>
        </a:xfrm>
        <a:prstGeom prst="rect">
          <a:avLst/>
        </a:prstGeom>
        <a:solidFill>
          <a:schemeClr val="bg2">
            <a:lumMod val="50000"/>
          </a:schemeClr>
        </a:solidFill>
        <a:ln>
          <a:noFill/>
        </a:ln>
        <a:effectLst>
          <a:innerShdw blurRad="63500" dist="50800" dir="54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r>
            <a:rPr lang="es-PE" sz="1350" b="1">
              <a:solidFill>
                <a:schemeClr val="bg1"/>
              </a:solidFill>
            </a:rPr>
            <a:t> </a:t>
          </a:r>
          <a:r>
            <a:rPr lang="es-PE" sz="12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PERFIL DE LA PRESUNTA PERSONA AGRESORA </a:t>
          </a:r>
          <a:endParaRPr lang="es-PE" sz="1200" b="1">
            <a:solidFill>
              <a:schemeClr val="bg1"/>
            </a:solidFill>
          </a:endParaRPr>
        </a:p>
      </xdr:txBody>
    </xdr:sp>
    <xdr:clientData/>
  </xdr:twoCellAnchor>
  <xdr:twoCellAnchor>
    <xdr:from>
      <xdr:col>1</xdr:col>
      <xdr:colOff>11206</xdr:colOff>
      <xdr:row>178</xdr:row>
      <xdr:rowOff>156687</xdr:rowOff>
    </xdr:from>
    <xdr:to>
      <xdr:col>2</xdr:col>
      <xdr:colOff>406917</xdr:colOff>
      <xdr:row>180</xdr:row>
      <xdr:rowOff>88446</xdr:rowOff>
    </xdr:to>
    <xdr:sp macro="" textlink="">
      <xdr:nvSpPr>
        <xdr:cNvPr id="9" name="Rectángulo 8">
          <a:extLst>
            <a:ext uri="{FF2B5EF4-FFF2-40B4-BE49-F238E27FC236}">
              <a16:creationId xmlns:a16="http://schemas.microsoft.com/office/drawing/2014/main" id="{A6527786-0A3A-4892-8494-D35ADD8EFD44}"/>
            </a:ext>
          </a:extLst>
        </xdr:cNvPr>
        <xdr:cNvSpPr/>
      </xdr:nvSpPr>
      <xdr:spPr>
        <a:xfrm>
          <a:off x="68356" y="39914037"/>
          <a:ext cx="1300586" cy="293709"/>
        </a:xfrm>
        <a:prstGeom prst="rect">
          <a:avLst/>
        </a:prstGeom>
        <a:solidFill>
          <a:srgbClr val="E60008"/>
        </a:solidFill>
        <a:ln>
          <a:noFill/>
        </a:ln>
        <a:effectLst>
          <a:innerShdw blurRad="63500" dist="50800" dir="54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r>
            <a:rPr lang="es-PE" sz="1200" b="1">
              <a:solidFill>
                <a:sysClr val="windowText" lastClr="000000"/>
              </a:solidFill>
            </a:rPr>
            <a:t> </a:t>
          </a:r>
          <a:r>
            <a:rPr lang="es-PE" sz="1200" b="1">
              <a:solidFill>
                <a:schemeClr val="bg1"/>
              </a:solidFill>
            </a:rPr>
            <a:t>SECCIÓN C </a:t>
          </a:r>
        </a:p>
      </xdr:txBody>
    </xdr:sp>
    <xdr:clientData/>
  </xdr:twoCellAnchor>
  <xdr:twoCellAnchor>
    <xdr:from>
      <xdr:col>2</xdr:col>
      <xdr:colOff>79241</xdr:colOff>
      <xdr:row>204</xdr:row>
      <xdr:rowOff>0</xdr:rowOff>
    </xdr:from>
    <xdr:to>
      <xdr:col>6</xdr:col>
      <xdr:colOff>61058</xdr:colOff>
      <xdr:row>207</xdr:row>
      <xdr:rowOff>0</xdr:rowOff>
    </xdr:to>
    <xdr:sp macro="" textlink="">
      <xdr:nvSpPr>
        <xdr:cNvPr id="10" name="Rectángulo 9">
          <a:extLst>
            <a:ext uri="{FF2B5EF4-FFF2-40B4-BE49-F238E27FC236}">
              <a16:creationId xmlns:a16="http://schemas.microsoft.com/office/drawing/2014/main" id="{76EF3B93-0F7D-44D1-B25F-5FB0DA57B1D8}"/>
            </a:ext>
          </a:extLst>
        </xdr:cNvPr>
        <xdr:cNvSpPr/>
      </xdr:nvSpPr>
      <xdr:spPr>
        <a:xfrm>
          <a:off x="1041266" y="45720000"/>
          <a:ext cx="3544167" cy="542925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00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Variación porcentual de los casos de tentativa de feminicidio atendidos por los CEM en el año 2024 en relación al año 2023 </a:t>
          </a:r>
        </a:p>
        <a:p>
          <a:pPr algn="l"/>
          <a:endParaRPr lang="es-PE" sz="105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1191</xdr:colOff>
      <xdr:row>203</xdr:row>
      <xdr:rowOff>190499</xdr:rowOff>
    </xdr:from>
    <xdr:to>
      <xdr:col>2</xdr:col>
      <xdr:colOff>195384</xdr:colOff>
      <xdr:row>205</xdr:row>
      <xdr:rowOff>24423</xdr:rowOff>
    </xdr:to>
    <xdr:sp macro="" textlink="">
      <xdr:nvSpPr>
        <xdr:cNvPr id="11" name="Rectángulo 51">
          <a:extLst>
            <a:ext uri="{FF2B5EF4-FFF2-40B4-BE49-F238E27FC236}">
              <a16:creationId xmlns:a16="http://schemas.microsoft.com/office/drawing/2014/main" id="{07B92553-DBD9-4541-833F-9BCBE01AA2FE}"/>
            </a:ext>
          </a:extLst>
        </xdr:cNvPr>
        <xdr:cNvSpPr/>
      </xdr:nvSpPr>
      <xdr:spPr>
        <a:xfrm>
          <a:off x="58341" y="45719999"/>
          <a:ext cx="1099068" cy="205399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050" b="1"/>
            <a:t>Cuadro N° 17</a:t>
          </a:r>
        </a:p>
      </xdr:txBody>
    </xdr:sp>
    <xdr:clientData/>
  </xdr:twoCellAnchor>
  <xdr:twoCellAnchor>
    <xdr:from>
      <xdr:col>13</xdr:col>
      <xdr:colOff>78376</xdr:colOff>
      <xdr:row>69</xdr:row>
      <xdr:rowOff>277825</xdr:rowOff>
    </xdr:from>
    <xdr:to>
      <xdr:col>15</xdr:col>
      <xdr:colOff>42522</xdr:colOff>
      <xdr:row>72</xdr:row>
      <xdr:rowOff>119063</xdr:rowOff>
    </xdr:to>
    <xdr:sp macro="" textlink="">
      <xdr:nvSpPr>
        <xdr:cNvPr id="12" name="Rectángulo 11">
          <a:extLst>
            <a:ext uri="{FF2B5EF4-FFF2-40B4-BE49-F238E27FC236}">
              <a16:creationId xmlns:a16="http://schemas.microsoft.com/office/drawing/2014/main" id="{459ACFB1-6F95-466B-BF9C-5EE1B8689751}"/>
            </a:ext>
          </a:extLst>
        </xdr:cNvPr>
        <xdr:cNvSpPr/>
      </xdr:nvSpPr>
      <xdr:spPr>
        <a:xfrm>
          <a:off x="11222626" y="15041575"/>
          <a:ext cx="1316696" cy="488938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PE" sz="9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Área</a:t>
          </a:r>
          <a:r>
            <a:rPr lang="es-PE" sz="9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de residencia de la persona usuaria</a:t>
          </a:r>
          <a:endParaRPr lang="es-PE" sz="9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11</xdr:col>
      <xdr:colOff>539182</xdr:colOff>
      <xdr:row>69</xdr:row>
      <xdr:rowOff>272218</xdr:rowOff>
    </xdr:from>
    <xdr:to>
      <xdr:col>13</xdr:col>
      <xdr:colOff>153080</xdr:colOff>
      <xdr:row>71</xdr:row>
      <xdr:rowOff>62934</xdr:rowOff>
    </xdr:to>
    <xdr:sp macro="" textlink="">
      <xdr:nvSpPr>
        <xdr:cNvPr id="13" name="Rectángulo 51">
          <a:extLst>
            <a:ext uri="{FF2B5EF4-FFF2-40B4-BE49-F238E27FC236}">
              <a16:creationId xmlns:a16="http://schemas.microsoft.com/office/drawing/2014/main" id="{361AF0AA-4DCE-4048-8C74-7ADBCB598CBE}"/>
            </a:ext>
          </a:extLst>
        </xdr:cNvPr>
        <xdr:cNvSpPr/>
      </xdr:nvSpPr>
      <xdr:spPr>
        <a:xfrm>
          <a:off x="10254682" y="15035968"/>
          <a:ext cx="1042648" cy="257441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050" b="1"/>
            <a:t>Cuadro N° 6</a:t>
          </a:r>
        </a:p>
      </xdr:txBody>
    </xdr:sp>
    <xdr:clientData/>
  </xdr:twoCellAnchor>
  <xdr:twoCellAnchor>
    <xdr:from>
      <xdr:col>6</xdr:col>
      <xdr:colOff>794160</xdr:colOff>
      <xdr:row>70</xdr:row>
      <xdr:rowOff>9697</xdr:rowOff>
    </xdr:from>
    <xdr:to>
      <xdr:col>11</xdr:col>
      <xdr:colOff>17010</xdr:colOff>
      <xdr:row>72</xdr:row>
      <xdr:rowOff>77106</xdr:rowOff>
    </xdr:to>
    <xdr:sp macro="" textlink="">
      <xdr:nvSpPr>
        <xdr:cNvPr id="14" name="Rectángulo 13">
          <a:extLst>
            <a:ext uri="{FF2B5EF4-FFF2-40B4-BE49-F238E27FC236}">
              <a16:creationId xmlns:a16="http://schemas.microsoft.com/office/drawing/2014/main" id="{4303FB04-58F1-4753-8A9A-0D8E19E61905}"/>
            </a:ext>
          </a:extLst>
        </xdr:cNvPr>
        <xdr:cNvSpPr/>
      </xdr:nvSpPr>
      <xdr:spPr>
        <a:xfrm>
          <a:off x="5318535" y="15059197"/>
          <a:ext cx="4413975" cy="429359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05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L</a:t>
          </a:r>
          <a:r>
            <a:rPr lang="es-PE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ugar donde ocurrió el hecho de tentativa de feminicidio </a:t>
          </a:r>
          <a:endParaRPr lang="es-PE" sz="105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</xdr:col>
      <xdr:colOff>705649</xdr:colOff>
      <xdr:row>70</xdr:row>
      <xdr:rowOff>13947</xdr:rowOff>
    </xdr:from>
    <xdr:to>
      <xdr:col>7</xdr:col>
      <xdr:colOff>119062</xdr:colOff>
      <xdr:row>71</xdr:row>
      <xdr:rowOff>95250</xdr:rowOff>
    </xdr:to>
    <xdr:sp macro="" textlink="">
      <xdr:nvSpPr>
        <xdr:cNvPr id="15" name="Rectángulo 51">
          <a:extLst>
            <a:ext uri="{FF2B5EF4-FFF2-40B4-BE49-F238E27FC236}">
              <a16:creationId xmlns:a16="http://schemas.microsoft.com/office/drawing/2014/main" id="{5A0FC3EE-D4B1-41E3-AF6A-90F8C5C5832B}"/>
            </a:ext>
          </a:extLst>
        </xdr:cNvPr>
        <xdr:cNvSpPr/>
      </xdr:nvSpPr>
      <xdr:spPr>
        <a:xfrm>
          <a:off x="4334674" y="15063447"/>
          <a:ext cx="1251738" cy="262278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050" b="1"/>
            <a:t>Cuadro N° 5</a:t>
          </a:r>
        </a:p>
      </xdr:txBody>
    </xdr:sp>
    <xdr:clientData/>
  </xdr:twoCellAnchor>
  <xdr:twoCellAnchor>
    <xdr:from>
      <xdr:col>1</xdr:col>
      <xdr:colOff>844630</xdr:colOff>
      <xdr:row>93</xdr:row>
      <xdr:rowOff>104436</xdr:rowOff>
    </xdr:from>
    <xdr:to>
      <xdr:col>4</xdr:col>
      <xdr:colOff>47409</xdr:colOff>
      <xdr:row>94</xdr:row>
      <xdr:rowOff>195604</xdr:rowOff>
    </xdr:to>
    <xdr:sp macro="" textlink="">
      <xdr:nvSpPr>
        <xdr:cNvPr id="16" name="Rectángulo 15">
          <a:extLst>
            <a:ext uri="{FF2B5EF4-FFF2-40B4-BE49-F238E27FC236}">
              <a16:creationId xmlns:a16="http://schemas.microsoft.com/office/drawing/2014/main" id="{CD18E253-67F5-40C8-8EF2-40C0019450F5}"/>
            </a:ext>
          </a:extLst>
        </xdr:cNvPr>
        <xdr:cNvSpPr/>
      </xdr:nvSpPr>
      <xdr:spPr>
        <a:xfrm>
          <a:off x="901780" y="20526036"/>
          <a:ext cx="1926929" cy="434068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Grupo </a:t>
          </a:r>
          <a:r>
            <a:rPr lang="es-PE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de edad de</a:t>
          </a:r>
          <a:r>
            <a:rPr lang="es-PE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la persona usuaria</a:t>
          </a:r>
          <a:endParaRPr lang="es-PE" sz="105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45583</xdr:colOff>
      <xdr:row>93</xdr:row>
      <xdr:rowOff>104433</xdr:rowOff>
    </xdr:from>
    <xdr:to>
      <xdr:col>2</xdr:col>
      <xdr:colOff>109902</xdr:colOff>
      <xdr:row>93</xdr:row>
      <xdr:rowOff>329710</xdr:rowOff>
    </xdr:to>
    <xdr:sp macro="" textlink="">
      <xdr:nvSpPr>
        <xdr:cNvPr id="17" name="Rectángulo 51">
          <a:extLst>
            <a:ext uri="{FF2B5EF4-FFF2-40B4-BE49-F238E27FC236}">
              <a16:creationId xmlns:a16="http://schemas.microsoft.com/office/drawing/2014/main" id="{35A69ECA-61E1-483E-B297-EA6616765CD3}"/>
            </a:ext>
          </a:extLst>
        </xdr:cNvPr>
        <xdr:cNvSpPr/>
      </xdr:nvSpPr>
      <xdr:spPr>
        <a:xfrm>
          <a:off x="45583" y="20526033"/>
          <a:ext cx="1026344" cy="225277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050" b="1"/>
            <a:t>Cuadro N° 7</a:t>
          </a:r>
        </a:p>
      </xdr:txBody>
    </xdr:sp>
    <xdr:clientData/>
  </xdr:twoCellAnchor>
  <xdr:twoCellAnchor>
    <xdr:from>
      <xdr:col>10</xdr:col>
      <xdr:colOff>940691</xdr:colOff>
      <xdr:row>93</xdr:row>
      <xdr:rowOff>81904</xdr:rowOff>
    </xdr:from>
    <xdr:to>
      <xdr:col>13</xdr:col>
      <xdr:colOff>611562</xdr:colOff>
      <xdr:row>94</xdr:row>
      <xdr:rowOff>189060</xdr:rowOff>
    </xdr:to>
    <xdr:sp macro="" textlink="">
      <xdr:nvSpPr>
        <xdr:cNvPr id="18" name="Rectángulo 17">
          <a:extLst>
            <a:ext uri="{FF2B5EF4-FFF2-40B4-BE49-F238E27FC236}">
              <a16:creationId xmlns:a16="http://schemas.microsoft.com/office/drawing/2014/main" id="{9D5B4F8F-C60C-4EE2-BFFD-0BA5EC1D3D33}"/>
            </a:ext>
          </a:extLst>
        </xdr:cNvPr>
        <xdr:cNvSpPr/>
      </xdr:nvSpPr>
      <xdr:spPr>
        <a:xfrm>
          <a:off x="9513191" y="20503504"/>
          <a:ext cx="2242621" cy="450056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0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Persona usuaria en estado de </a:t>
          </a:r>
          <a:r>
            <a:rPr lang="es-PE" sz="100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gestación</a:t>
          </a:r>
        </a:p>
      </xdr:txBody>
    </xdr:sp>
    <xdr:clientData/>
  </xdr:twoCellAnchor>
  <xdr:twoCellAnchor>
    <xdr:from>
      <xdr:col>9</xdr:col>
      <xdr:colOff>821547</xdr:colOff>
      <xdr:row>93</xdr:row>
      <xdr:rowOff>76779</xdr:rowOff>
    </xdr:from>
    <xdr:to>
      <xdr:col>11</xdr:col>
      <xdr:colOff>56130</xdr:colOff>
      <xdr:row>93</xdr:row>
      <xdr:rowOff>333374</xdr:rowOff>
    </xdr:to>
    <xdr:sp macro="" textlink="">
      <xdr:nvSpPr>
        <xdr:cNvPr id="19" name="Rectángulo 51">
          <a:extLst>
            <a:ext uri="{FF2B5EF4-FFF2-40B4-BE49-F238E27FC236}">
              <a16:creationId xmlns:a16="http://schemas.microsoft.com/office/drawing/2014/main" id="{2FB5E318-C46D-4CB0-8A88-1EBF4716BEB6}"/>
            </a:ext>
          </a:extLst>
        </xdr:cNvPr>
        <xdr:cNvSpPr/>
      </xdr:nvSpPr>
      <xdr:spPr>
        <a:xfrm>
          <a:off x="8451072" y="20498379"/>
          <a:ext cx="1320558" cy="256595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050" b="1"/>
            <a:t>Cuadro N° 8</a:t>
          </a:r>
        </a:p>
      </xdr:txBody>
    </xdr:sp>
    <xdr:clientData/>
  </xdr:twoCellAnchor>
  <xdr:twoCellAnchor>
    <xdr:from>
      <xdr:col>10</xdr:col>
      <xdr:colOff>762522</xdr:colOff>
      <xdr:row>99</xdr:row>
      <xdr:rowOff>115137</xdr:rowOff>
    </xdr:from>
    <xdr:to>
      <xdr:col>14</xdr:col>
      <xdr:colOff>0</xdr:colOff>
      <xdr:row>100</xdr:row>
      <xdr:rowOff>230274</xdr:rowOff>
    </xdr:to>
    <xdr:sp macro="" textlink="">
      <xdr:nvSpPr>
        <xdr:cNvPr id="20" name="Rectángulo 19">
          <a:extLst>
            <a:ext uri="{FF2B5EF4-FFF2-40B4-BE49-F238E27FC236}">
              <a16:creationId xmlns:a16="http://schemas.microsoft.com/office/drawing/2014/main" id="{394FFDCB-90B2-4420-AEA5-2024C3C3683E}"/>
            </a:ext>
          </a:extLst>
        </xdr:cNvPr>
        <xdr:cNvSpPr/>
      </xdr:nvSpPr>
      <xdr:spPr>
        <a:xfrm>
          <a:off x="9335022" y="22194087"/>
          <a:ext cx="2523603" cy="410412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05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PE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Casos de tentativa según número de hijos/as vivo/as</a:t>
          </a:r>
          <a:endParaRPr lang="es-PE" sz="105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9</xdr:col>
      <xdr:colOff>753627</xdr:colOff>
      <xdr:row>99</xdr:row>
      <xdr:rowOff>118173</xdr:rowOff>
    </xdr:from>
    <xdr:to>
      <xdr:col>10</xdr:col>
      <xdr:colOff>856552</xdr:colOff>
      <xdr:row>100</xdr:row>
      <xdr:rowOff>152645</xdr:rowOff>
    </xdr:to>
    <xdr:sp macro="" textlink="">
      <xdr:nvSpPr>
        <xdr:cNvPr id="21" name="Rectángulo 51">
          <a:extLst>
            <a:ext uri="{FF2B5EF4-FFF2-40B4-BE49-F238E27FC236}">
              <a16:creationId xmlns:a16="http://schemas.microsoft.com/office/drawing/2014/main" id="{DDF153F6-1F51-414A-819D-98CE22F85081}"/>
            </a:ext>
          </a:extLst>
        </xdr:cNvPr>
        <xdr:cNvSpPr/>
      </xdr:nvSpPr>
      <xdr:spPr>
        <a:xfrm>
          <a:off x="8383152" y="22197123"/>
          <a:ext cx="1045900" cy="329747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050" b="1"/>
            <a:t>Cuadro N° 9</a:t>
          </a:r>
        </a:p>
      </xdr:txBody>
    </xdr:sp>
    <xdr:clientData/>
  </xdr:twoCellAnchor>
  <xdr:twoCellAnchor>
    <xdr:from>
      <xdr:col>2</xdr:col>
      <xdr:colOff>146023</xdr:colOff>
      <xdr:row>106</xdr:row>
      <xdr:rowOff>106433</xdr:rowOff>
    </xdr:from>
    <xdr:to>
      <xdr:col>6</xdr:col>
      <xdr:colOff>1</xdr:colOff>
      <xdr:row>108</xdr:row>
      <xdr:rowOff>287735</xdr:rowOff>
    </xdr:to>
    <xdr:sp macro="" textlink="">
      <xdr:nvSpPr>
        <xdr:cNvPr id="22" name="Rectángulo 21">
          <a:extLst>
            <a:ext uri="{FF2B5EF4-FFF2-40B4-BE49-F238E27FC236}">
              <a16:creationId xmlns:a16="http://schemas.microsoft.com/office/drawing/2014/main" id="{CC63E73C-11D9-4B4C-BF9C-72CEB43DE447}"/>
            </a:ext>
          </a:extLst>
        </xdr:cNvPr>
        <xdr:cNvSpPr/>
      </xdr:nvSpPr>
      <xdr:spPr>
        <a:xfrm>
          <a:off x="1108048" y="24004658"/>
          <a:ext cx="3416328" cy="562302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00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Vínculo</a:t>
          </a:r>
          <a:r>
            <a:rPr lang="es-PE" sz="10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relacional entre</a:t>
          </a:r>
          <a:r>
            <a:rPr lang="es-PE" sz="100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la presunta</a:t>
          </a:r>
          <a:r>
            <a:rPr lang="es-PE" sz="10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persona agresora </a:t>
          </a:r>
          <a:r>
            <a:rPr lang="es-PE" sz="100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y</a:t>
          </a:r>
          <a:r>
            <a:rPr lang="es-PE" sz="10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la persona usuaria</a:t>
          </a:r>
          <a:endParaRPr lang="es-PE" sz="1000">
            <a:solidFill>
              <a:sysClr val="windowText" lastClr="000000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45356</xdr:colOff>
      <xdr:row>106</xdr:row>
      <xdr:rowOff>106434</xdr:rowOff>
    </xdr:from>
    <xdr:to>
      <xdr:col>2</xdr:col>
      <xdr:colOff>272142</xdr:colOff>
      <xdr:row>107</xdr:row>
      <xdr:rowOff>158750</xdr:rowOff>
    </xdr:to>
    <xdr:sp macro="" textlink="">
      <xdr:nvSpPr>
        <xdr:cNvPr id="23" name="Rectángulo 51">
          <a:extLst>
            <a:ext uri="{FF2B5EF4-FFF2-40B4-BE49-F238E27FC236}">
              <a16:creationId xmlns:a16="http://schemas.microsoft.com/office/drawing/2014/main" id="{E6758E66-97E0-470E-98D1-9659F7FB98C1}"/>
            </a:ext>
          </a:extLst>
        </xdr:cNvPr>
        <xdr:cNvSpPr/>
      </xdr:nvSpPr>
      <xdr:spPr>
        <a:xfrm>
          <a:off x="45356" y="24004659"/>
          <a:ext cx="1188811" cy="233291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050" b="1"/>
            <a:t>Cuadro N° 10</a:t>
          </a:r>
        </a:p>
      </xdr:txBody>
    </xdr:sp>
    <xdr:clientData/>
  </xdr:twoCellAnchor>
  <xdr:twoCellAnchor>
    <xdr:from>
      <xdr:col>11</xdr:col>
      <xdr:colOff>1563</xdr:colOff>
      <xdr:row>123</xdr:row>
      <xdr:rowOff>95253</xdr:rowOff>
    </xdr:from>
    <xdr:to>
      <xdr:col>14</xdr:col>
      <xdr:colOff>0</xdr:colOff>
      <xdr:row>126</xdr:row>
      <xdr:rowOff>130968</xdr:rowOff>
    </xdr:to>
    <xdr:sp macro="" textlink="">
      <xdr:nvSpPr>
        <xdr:cNvPr id="24" name="Rectángulo 23">
          <a:extLst>
            <a:ext uri="{FF2B5EF4-FFF2-40B4-BE49-F238E27FC236}">
              <a16:creationId xmlns:a16="http://schemas.microsoft.com/office/drawing/2014/main" id="{2A296C16-9244-4E2B-963F-75D7741E00A3}"/>
            </a:ext>
          </a:extLst>
        </xdr:cNvPr>
        <xdr:cNvSpPr/>
      </xdr:nvSpPr>
      <xdr:spPr>
        <a:xfrm>
          <a:off x="9717063" y="27546303"/>
          <a:ext cx="2141562" cy="607215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05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Grupo de vínculo relacional entre la presunta persona agresora y la persona usuaria</a:t>
          </a:r>
          <a:endParaRPr lang="es-PE" sz="10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10</xdr:col>
      <xdr:colOff>1067</xdr:colOff>
      <xdr:row>123</xdr:row>
      <xdr:rowOff>95254</xdr:rowOff>
    </xdr:from>
    <xdr:to>
      <xdr:col>11</xdr:col>
      <xdr:colOff>95250</xdr:colOff>
      <xdr:row>124</xdr:row>
      <xdr:rowOff>166690</xdr:rowOff>
    </xdr:to>
    <xdr:sp macro="" textlink="">
      <xdr:nvSpPr>
        <xdr:cNvPr id="25" name="Rectángulo 51">
          <a:extLst>
            <a:ext uri="{FF2B5EF4-FFF2-40B4-BE49-F238E27FC236}">
              <a16:creationId xmlns:a16="http://schemas.microsoft.com/office/drawing/2014/main" id="{A97996A4-B592-400C-9A34-BDE2B4E288A7}"/>
            </a:ext>
          </a:extLst>
        </xdr:cNvPr>
        <xdr:cNvSpPr/>
      </xdr:nvSpPr>
      <xdr:spPr>
        <a:xfrm>
          <a:off x="8573567" y="27546304"/>
          <a:ext cx="1237183" cy="261936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050" b="1"/>
            <a:t>Cuadro N° 11</a:t>
          </a:r>
        </a:p>
      </xdr:txBody>
    </xdr:sp>
    <xdr:clientData/>
  </xdr:twoCellAnchor>
  <xdr:twoCellAnchor>
    <xdr:from>
      <xdr:col>2</xdr:col>
      <xdr:colOff>61995</xdr:colOff>
      <xdr:row>181</xdr:row>
      <xdr:rowOff>21099</xdr:rowOff>
    </xdr:from>
    <xdr:to>
      <xdr:col>5</xdr:col>
      <xdr:colOff>11339</xdr:colOff>
      <xdr:row>182</xdr:row>
      <xdr:rowOff>35718</xdr:rowOff>
    </xdr:to>
    <xdr:sp macro="" textlink="">
      <xdr:nvSpPr>
        <xdr:cNvPr id="26" name="Rectángulo 25">
          <a:extLst>
            <a:ext uri="{FF2B5EF4-FFF2-40B4-BE49-F238E27FC236}">
              <a16:creationId xmlns:a16="http://schemas.microsoft.com/office/drawing/2014/main" id="{607FFC12-9C64-4F69-B76A-76BA8267F968}"/>
            </a:ext>
          </a:extLst>
        </xdr:cNvPr>
        <xdr:cNvSpPr/>
      </xdr:nvSpPr>
      <xdr:spPr>
        <a:xfrm>
          <a:off x="1024020" y="40349949"/>
          <a:ext cx="2616344" cy="576594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Grupo de edad </a:t>
          </a:r>
          <a:r>
            <a:rPr lang="es-PE" sz="10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de la presunta persona agresora</a:t>
          </a:r>
        </a:p>
      </xdr:txBody>
    </xdr:sp>
    <xdr:clientData/>
  </xdr:twoCellAnchor>
  <xdr:twoCellAnchor>
    <xdr:from>
      <xdr:col>0</xdr:col>
      <xdr:colOff>34511</xdr:colOff>
      <xdr:row>181</xdr:row>
      <xdr:rowOff>21103</xdr:rowOff>
    </xdr:from>
    <xdr:to>
      <xdr:col>2</xdr:col>
      <xdr:colOff>204107</xdr:colOff>
      <xdr:row>181</xdr:row>
      <xdr:rowOff>272143</xdr:rowOff>
    </xdr:to>
    <xdr:sp macro="" textlink="">
      <xdr:nvSpPr>
        <xdr:cNvPr id="27" name="Rectángulo 51">
          <a:extLst>
            <a:ext uri="{FF2B5EF4-FFF2-40B4-BE49-F238E27FC236}">
              <a16:creationId xmlns:a16="http://schemas.microsoft.com/office/drawing/2014/main" id="{8C5596C5-82B3-4632-91D0-6A2396D10A60}"/>
            </a:ext>
          </a:extLst>
        </xdr:cNvPr>
        <xdr:cNvSpPr/>
      </xdr:nvSpPr>
      <xdr:spPr>
        <a:xfrm>
          <a:off x="34511" y="40349953"/>
          <a:ext cx="1131621" cy="251040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050" b="1"/>
            <a:t>Cuadro N° 14</a:t>
          </a:r>
        </a:p>
      </xdr:txBody>
    </xdr:sp>
    <xdr:clientData/>
  </xdr:twoCellAnchor>
  <xdr:twoCellAnchor>
    <xdr:from>
      <xdr:col>11</xdr:col>
      <xdr:colOff>241719</xdr:colOff>
      <xdr:row>180</xdr:row>
      <xdr:rowOff>177209</xdr:rowOff>
    </xdr:from>
    <xdr:to>
      <xdr:col>13</xdr:col>
      <xdr:colOff>621063</xdr:colOff>
      <xdr:row>182</xdr:row>
      <xdr:rowOff>58701</xdr:rowOff>
    </xdr:to>
    <xdr:sp macro="" textlink="">
      <xdr:nvSpPr>
        <xdr:cNvPr id="28" name="Rectángulo 27">
          <a:extLst>
            <a:ext uri="{FF2B5EF4-FFF2-40B4-BE49-F238E27FC236}">
              <a16:creationId xmlns:a16="http://schemas.microsoft.com/office/drawing/2014/main" id="{62F494C4-BD1C-423C-AAB7-3782D5455693}"/>
            </a:ext>
          </a:extLst>
        </xdr:cNvPr>
        <xdr:cNvSpPr/>
      </xdr:nvSpPr>
      <xdr:spPr>
        <a:xfrm>
          <a:off x="9957219" y="40296509"/>
          <a:ext cx="1808094" cy="653017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Estado de la presunta persona agresora en la última agresión</a:t>
          </a:r>
          <a:endParaRPr lang="es-PE" sz="105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10</xdr:col>
      <xdr:colOff>1900</xdr:colOff>
      <xdr:row>180</xdr:row>
      <xdr:rowOff>187051</xdr:rowOff>
    </xdr:from>
    <xdr:to>
      <xdr:col>11</xdr:col>
      <xdr:colOff>381830</xdr:colOff>
      <xdr:row>181</xdr:row>
      <xdr:rowOff>253354</xdr:rowOff>
    </xdr:to>
    <xdr:sp macro="" textlink="">
      <xdr:nvSpPr>
        <xdr:cNvPr id="29" name="Rectángulo 51">
          <a:extLst>
            <a:ext uri="{FF2B5EF4-FFF2-40B4-BE49-F238E27FC236}">
              <a16:creationId xmlns:a16="http://schemas.microsoft.com/office/drawing/2014/main" id="{15EE7265-84E9-4CCB-801F-4307DA9F18BA}"/>
            </a:ext>
          </a:extLst>
        </xdr:cNvPr>
        <xdr:cNvSpPr/>
      </xdr:nvSpPr>
      <xdr:spPr>
        <a:xfrm>
          <a:off x="8574400" y="40306351"/>
          <a:ext cx="1522930" cy="275853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050" b="1"/>
            <a:t>Cuadro N° 15</a:t>
          </a:r>
        </a:p>
      </xdr:txBody>
    </xdr:sp>
    <xdr:clientData/>
  </xdr:twoCellAnchor>
  <xdr:twoCellAnchor>
    <xdr:from>
      <xdr:col>1</xdr:col>
      <xdr:colOff>834656</xdr:colOff>
      <xdr:row>191</xdr:row>
      <xdr:rowOff>155502</xdr:rowOff>
    </xdr:from>
    <xdr:to>
      <xdr:col>5</xdr:col>
      <xdr:colOff>11906</xdr:colOff>
      <xdr:row>193</xdr:row>
      <xdr:rowOff>214312</xdr:rowOff>
    </xdr:to>
    <xdr:sp macro="" textlink="">
      <xdr:nvSpPr>
        <xdr:cNvPr id="30" name="Rectángulo 29">
          <a:extLst>
            <a:ext uri="{FF2B5EF4-FFF2-40B4-BE49-F238E27FC236}">
              <a16:creationId xmlns:a16="http://schemas.microsoft.com/office/drawing/2014/main" id="{C87C9FC6-731C-4192-8AA5-B9B6108C3161}"/>
            </a:ext>
          </a:extLst>
        </xdr:cNvPr>
        <xdr:cNvSpPr/>
      </xdr:nvSpPr>
      <xdr:spPr>
        <a:xfrm>
          <a:off x="891806" y="43056102"/>
          <a:ext cx="2749125" cy="420760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</a:t>
          </a:r>
          <a:r>
            <a:rPr lang="es-PE" sz="100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Situación </a:t>
          </a:r>
          <a:r>
            <a:rPr lang="es-PE" sz="10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laboral de la presunta persona agresora</a:t>
          </a:r>
          <a:endParaRPr lang="es-PE" sz="1000">
            <a:solidFill>
              <a:sysClr val="windowText" lastClr="000000"/>
            </a:solidFill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2259</xdr:colOff>
      <xdr:row>191</xdr:row>
      <xdr:rowOff>165228</xdr:rowOff>
    </xdr:from>
    <xdr:to>
      <xdr:col>2</xdr:col>
      <xdr:colOff>170960</xdr:colOff>
      <xdr:row>193</xdr:row>
      <xdr:rowOff>24423</xdr:rowOff>
    </xdr:to>
    <xdr:sp macro="" textlink="">
      <xdr:nvSpPr>
        <xdr:cNvPr id="31" name="Rectángulo 51">
          <a:extLst>
            <a:ext uri="{FF2B5EF4-FFF2-40B4-BE49-F238E27FC236}">
              <a16:creationId xmlns:a16="http://schemas.microsoft.com/office/drawing/2014/main" id="{FB1EFFF2-1CF9-4689-8E1C-703914661E0E}"/>
            </a:ext>
          </a:extLst>
        </xdr:cNvPr>
        <xdr:cNvSpPr/>
      </xdr:nvSpPr>
      <xdr:spPr>
        <a:xfrm>
          <a:off x="59409" y="43065828"/>
          <a:ext cx="1073576" cy="221145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050" b="1"/>
            <a:t>Cuadro N° 16</a:t>
          </a:r>
        </a:p>
      </xdr:txBody>
    </xdr:sp>
    <xdr:clientData/>
  </xdr:twoCellAnchor>
  <xdr:twoCellAnchor>
    <xdr:from>
      <xdr:col>6</xdr:col>
      <xdr:colOff>466329</xdr:colOff>
      <xdr:row>0</xdr:row>
      <xdr:rowOff>77690</xdr:rowOff>
    </xdr:from>
    <xdr:to>
      <xdr:col>14</xdr:col>
      <xdr:colOff>370601</xdr:colOff>
      <xdr:row>4</xdr:row>
      <xdr:rowOff>22703</xdr:rowOff>
    </xdr:to>
    <xdr:sp macro="" textlink="">
      <xdr:nvSpPr>
        <xdr:cNvPr id="32" name="Rectángulo 31">
          <a:extLst>
            <a:ext uri="{FF2B5EF4-FFF2-40B4-BE49-F238E27FC236}">
              <a16:creationId xmlns:a16="http://schemas.microsoft.com/office/drawing/2014/main" id="{931001A1-04BA-40F2-9727-A7B16A5A733D}"/>
            </a:ext>
          </a:extLst>
        </xdr:cNvPr>
        <xdr:cNvSpPr/>
      </xdr:nvSpPr>
      <xdr:spPr>
        <a:xfrm>
          <a:off x="4990704" y="77690"/>
          <a:ext cx="7238522" cy="602238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2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2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para la Prevención y Erradicación de la Violencia contra las Mujeres e Integrantes del Grupo Familiar - AURORA</a:t>
          </a:r>
          <a:endParaRPr lang="es-PE" sz="1200" b="1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oneCellAnchor>
    <xdr:from>
      <xdr:col>1</xdr:col>
      <xdr:colOff>8503</xdr:colOff>
      <xdr:row>0</xdr:row>
      <xdr:rowOff>26344</xdr:rowOff>
    </xdr:from>
    <xdr:ext cx="3441879" cy="605416"/>
    <xdr:pic>
      <xdr:nvPicPr>
        <xdr:cNvPr id="33" name="Imagen 32">
          <a:extLst>
            <a:ext uri="{FF2B5EF4-FFF2-40B4-BE49-F238E27FC236}">
              <a16:creationId xmlns:a16="http://schemas.microsoft.com/office/drawing/2014/main" id="{3FFCFA89-03A6-4420-880A-BEF2669EC42C}"/>
            </a:ext>
          </a:extLst>
        </xdr:cNvPr>
        <xdr:cNvPicPr/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86"/>
        <a:stretch/>
      </xdr:blipFill>
      <xdr:spPr bwMode="auto">
        <a:xfrm>
          <a:off x="65653" y="26344"/>
          <a:ext cx="3441879" cy="605416"/>
        </a:xfrm>
        <a:prstGeom prst="rect">
          <a:avLst/>
        </a:prstGeom>
        <a:noFill/>
        <a:ln>
          <a:noFill/>
        </a:ln>
      </xdr:spPr>
    </xdr:pic>
    <xdr:clientData/>
  </xdr:oneCellAnchor>
  <xdr:twoCellAnchor>
    <xdr:from>
      <xdr:col>9</xdr:col>
      <xdr:colOff>200414</xdr:colOff>
      <xdr:row>37</xdr:row>
      <xdr:rowOff>1</xdr:rowOff>
    </xdr:from>
    <xdr:to>
      <xdr:col>16</xdr:col>
      <xdr:colOff>13493</xdr:colOff>
      <xdr:row>38</xdr:row>
      <xdr:rowOff>234319</xdr:rowOff>
    </xdr:to>
    <xdr:sp macro="" textlink="">
      <xdr:nvSpPr>
        <xdr:cNvPr id="34" name="Rectángulo 33">
          <a:extLst>
            <a:ext uri="{FF2B5EF4-FFF2-40B4-BE49-F238E27FC236}">
              <a16:creationId xmlns:a16="http://schemas.microsoft.com/office/drawing/2014/main" id="{9E324673-57A5-474C-9A1D-CF49D2C4F4A2}"/>
            </a:ext>
          </a:extLst>
        </xdr:cNvPr>
        <xdr:cNvSpPr/>
      </xdr:nvSpPr>
      <xdr:spPr>
        <a:xfrm>
          <a:off x="7829939" y="7496176"/>
          <a:ext cx="5394729" cy="424818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05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PE" sz="100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Ranking de los casos de tentativa de feminicidios en los últimos cinco años según departamento</a:t>
          </a:r>
        </a:p>
        <a:p>
          <a:pPr algn="l"/>
          <a:endParaRPr lang="es-PE" sz="10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7</xdr:col>
      <xdr:colOff>1309684</xdr:colOff>
      <xdr:row>37</xdr:row>
      <xdr:rowOff>0</xdr:rowOff>
    </xdr:from>
    <xdr:to>
      <xdr:col>9</xdr:col>
      <xdr:colOff>297652</xdr:colOff>
      <xdr:row>38</xdr:row>
      <xdr:rowOff>47625</xdr:rowOff>
    </xdr:to>
    <xdr:sp macro="" textlink="">
      <xdr:nvSpPr>
        <xdr:cNvPr id="35" name="Rectángulo 51">
          <a:extLst>
            <a:ext uri="{FF2B5EF4-FFF2-40B4-BE49-F238E27FC236}">
              <a16:creationId xmlns:a16="http://schemas.microsoft.com/office/drawing/2014/main" id="{21006B11-21E8-485D-BFED-09655FBAB7E1}"/>
            </a:ext>
          </a:extLst>
        </xdr:cNvPr>
        <xdr:cNvSpPr/>
      </xdr:nvSpPr>
      <xdr:spPr>
        <a:xfrm>
          <a:off x="6738934" y="7496175"/>
          <a:ext cx="1188243" cy="238125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050" b="1"/>
            <a:t>Cuadro N° 3</a:t>
          </a:r>
        </a:p>
      </xdr:txBody>
    </xdr:sp>
    <xdr:clientData/>
  </xdr:twoCellAnchor>
  <xdr:twoCellAnchor>
    <xdr:from>
      <xdr:col>2</xdr:col>
      <xdr:colOff>327073</xdr:colOff>
      <xdr:row>201</xdr:row>
      <xdr:rowOff>47624</xdr:rowOff>
    </xdr:from>
    <xdr:to>
      <xdr:col>18</xdr:col>
      <xdr:colOff>10947</xdr:colOff>
      <xdr:row>202</xdr:row>
      <xdr:rowOff>132668</xdr:rowOff>
    </xdr:to>
    <xdr:sp macro="" textlink="">
      <xdr:nvSpPr>
        <xdr:cNvPr id="36" name="Rectángulo 35">
          <a:extLst>
            <a:ext uri="{FF2B5EF4-FFF2-40B4-BE49-F238E27FC236}">
              <a16:creationId xmlns:a16="http://schemas.microsoft.com/office/drawing/2014/main" id="{3B1AEED7-6BC1-4560-B8C6-BDD71BEB5FDA}"/>
            </a:ext>
          </a:extLst>
        </xdr:cNvPr>
        <xdr:cNvSpPr/>
      </xdr:nvSpPr>
      <xdr:spPr>
        <a:xfrm>
          <a:off x="1289098" y="45224699"/>
          <a:ext cx="13342724" cy="266019"/>
        </a:xfrm>
        <a:prstGeom prst="rect">
          <a:avLst/>
        </a:prstGeom>
        <a:solidFill>
          <a:schemeClr val="bg2">
            <a:lumMod val="50000"/>
          </a:schemeClr>
        </a:solidFill>
        <a:ln>
          <a:noFill/>
        </a:ln>
        <a:effectLst>
          <a:innerShdw blurRad="63500" dist="50800" dir="54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r>
            <a:rPr lang="es-PE" sz="1350" b="1">
              <a:solidFill>
                <a:schemeClr val="bg1"/>
              </a:solidFill>
            </a:rPr>
            <a:t> </a:t>
          </a:r>
          <a:r>
            <a:rPr lang="es-PE" sz="12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VARIACIÓN PORCENTUAL</a:t>
          </a:r>
          <a:endParaRPr lang="es-PE" sz="1200" b="1">
            <a:solidFill>
              <a:schemeClr val="bg1"/>
            </a:solidFill>
          </a:endParaRPr>
        </a:p>
      </xdr:txBody>
    </xdr:sp>
    <xdr:clientData/>
  </xdr:twoCellAnchor>
  <xdr:twoCellAnchor>
    <xdr:from>
      <xdr:col>1</xdr:col>
      <xdr:colOff>0</xdr:colOff>
      <xdr:row>201</xdr:row>
      <xdr:rowOff>47625</xdr:rowOff>
    </xdr:from>
    <xdr:to>
      <xdr:col>2</xdr:col>
      <xdr:colOff>399113</xdr:colOff>
      <xdr:row>202</xdr:row>
      <xdr:rowOff>132669</xdr:rowOff>
    </xdr:to>
    <xdr:sp macro="" textlink="">
      <xdr:nvSpPr>
        <xdr:cNvPr id="37" name="Rectángulo 36">
          <a:extLst>
            <a:ext uri="{FF2B5EF4-FFF2-40B4-BE49-F238E27FC236}">
              <a16:creationId xmlns:a16="http://schemas.microsoft.com/office/drawing/2014/main" id="{5344EAAF-38BF-4E6A-9D41-E258CA1AFF25}"/>
            </a:ext>
          </a:extLst>
        </xdr:cNvPr>
        <xdr:cNvSpPr/>
      </xdr:nvSpPr>
      <xdr:spPr>
        <a:xfrm>
          <a:off x="57150" y="45224700"/>
          <a:ext cx="1303988" cy="266019"/>
        </a:xfrm>
        <a:prstGeom prst="rect">
          <a:avLst/>
        </a:prstGeom>
        <a:solidFill>
          <a:srgbClr val="E60008"/>
        </a:solidFill>
        <a:ln>
          <a:noFill/>
        </a:ln>
        <a:effectLst>
          <a:innerShdw blurRad="63500" dist="50800" dir="5400000">
            <a:prstClr val="black">
              <a:alpha val="50000"/>
            </a:prstClr>
          </a:inn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r>
            <a:rPr lang="es-PE" sz="1200" b="1">
              <a:solidFill>
                <a:sysClr val="windowText" lastClr="000000"/>
              </a:solidFill>
            </a:rPr>
            <a:t> </a:t>
          </a:r>
          <a:r>
            <a:rPr lang="es-PE" sz="1200" b="1">
              <a:solidFill>
                <a:schemeClr val="bg1"/>
              </a:solidFill>
            </a:rPr>
            <a:t>SECCIÓN D</a:t>
          </a:r>
        </a:p>
      </xdr:txBody>
    </xdr:sp>
    <xdr:clientData/>
  </xdr:twoCellAnchor>
  <xdr:twoCellAnchor>
    <xdr:from>
      <xdr:col>6</xdr:col>
      <xdr:colOff>585788</xdr:colOff>
      <xdr:row>213</xdr:row>
      <xdr:rowOff>235573</xdr:rowOff>
    </xdr:from>
    <xdr:to>
      <xdr:col>8</xdr:col>
      <xdr:colOff>613277</xdr:colOff>
      <xdr:row>214</xdr:row>
      <xdr:rowOff>309091</xdr:rowOff>
    </xdr:to>
    <xdr:sp macro="" textlink="">
      <xdr:nvSpPr>
        <xdr:cNvPr id="38" name="Flecha a la derecha con bandas 9">
          <a:extLst>
            <a:ext uri="{FF2B5EF4-FFF2-40B4-BE49-F238E27FC236}">
              <a16:creationId xmlns:a16="http://schemas.microsoft.com/office/drawing/2014/main" id="{F6E096D1-DB3D-4847-AA6A-589927A8F326}"/>
            </a:ext>
          </a:extLst>
        </xdr:cNvPr>
        <xdr:cNvSpPr/>
      </xdr:nvSpPr>
      <xdr:spPr bwMode="auto">
        <a:xfrm>
          <a:off x="5110163" y="48460648"/>
          <a:ext cx="2237289" cy="416418"/>
        </a:xfrm>
        <a:prstGeom prst="stripedRightArrow">
          <a:avLst>
            <a:gd name="adj1" fmla="val 68045"/>
            <a:gd name="adj2" fmla="val 50000"/>
          </a:avLst>
        </a:prstGeom>
        <a:solidFill>
          <a:schemeClr val="bg2">
            <a:lumMod val="75000"/>
          </a:schemeClr>
        </a:solidFill>
        <a:ln w="12700" cap="flat" cmpd="sng" algn="ctr">
          <a:solidFill>
            <a:srgbClr val="EAEAEA"/>
          </a:solidFill>
          <a:prstDash val="solid"/>
          <a:round/>
          <a:headEnd type="none" w="med" len="med"/>
          <a:tailEnd type="none" w="med" len="med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txBody>
        <a:bodyPr vertOverflow="clip" horzOverflow="clip" wrap="square" lIns="18288" tIns="0" rIns="0" bIns="0" rtlCol="0" anchor="ctr" anchorCtr="0" upright="1"/>
        <a:lstStyle/>
        <a:p>
          <a:pPr algn="ctr">
            <a:lnSpc>
              <a:spcPts val="1200"/>
            </a:lnSpc>
          </a:pPr>
          <a:r>
            <a:rPr lang="es-PE" sz="1100" b="1"/>
            <a:t>Interpretación</a:t>
          </a:r>
          <a:endParaRPr lang="es-PE" sz="1100" b="1">
            <a:solidFill>
              <a:srgbClr val="C00000"/>
            </a:solidFill>
          </a:endParaRPr>
        </a:p>
      </xdr:txBody>
    </xdr:sp>
    <xdr:clientData/>
  </xdr:twoCellAnchor>
  <xdr:oneCellAnchor>
    <xdr:from>
      <xdr:col>9</xdr:col>
      <xdr:colOff>494174</xdr:colOff>
      <xdr:row>213</xdr:row>
      <xdr:rowOff>13183</xdr:rowOff>
    </xdr:from>
    <xdr:ext cx="3735745" cy="781240"/>
    <xdr:sp macro="" textlink="">
      <xdr:nvSpPr>
        <xdr:cNvPr id="39" name="CuadroTexto 38">
          <a:extLst>
            <a:ext uri="{FF2B5EF4-FFF2-40B4-BE49-F238E27FC236}">
              <a16:creationId xmlns:a16="http://schemas.microsoft.com/office/drawing/2014/main" id="{A92A9EBF-5749-4A2A-B99C-971F058313F1}"/>
            </a:ext>
          </a:extLst>
        </xdr:cNvPr>
        <xdr:cNvSpPr txBox="1"/>
      </xdr:nvSpPr>
      <xdr:spPr>
        <a:xfrm>
          <a:off x="8123699" y="48238258"/>
          <a:ext cx="3735745" cy="781240"/>
        </a:xfrm>
        <a:prstGeom prst="rect">
          <a:avLst/>
        </a:prstGeom>
        <a:noFill/>
        <a:ln w="19050">
          <a:solidFill>
            <a:schemeClr val="accent5">
              <a:lumMod val="50000"/>
            </a:schemeClr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s-PE" sz="1100" i="1"/>
            <a:t>Respecto del número de casos de tentativa de feminicidio atendidos</a:t>
          </a:r>
          <a:r>
            <a:rPr lang="es-PE" sz="1100" i="1" baseline="0"/>
            <a:t> por</a:t>
          </a:r>
          <a:r>
            <a:rPr lang="es-PE" sz="1100" i="1"/>
            <a:t> los CEM, </a:t>
          </a:r>
          <a:r>
            <a:rPr lang="es-PE" sz="1100" i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se observa una</a:t>
          </a:r>
          <a:r>
            <a:rPr lang="es-PE" sz="1100" i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disminución</a:t>
          </a:r>
          <a:r>
            <a:rPr lang="es-PE" sz="1100" i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de 10,5 puntos porcentuales en el </a:t>
          </a:r>
          <a:r>
            <a:rPr lang="es-PE" sz="1100" i="1"/>
            <a:t>periodo</a:t>
          </a:r>
          <a:r>
            <a:rPr lang="es-PE" sz="1100" i="1" baseline="0"/>
            <a:t> de </a:t>
          </a:r>
          <a:r>
            <a:rPr lang="es-PE" sz="1100" i="1"/>
            <a:t>enero a</a:t>
          </a:r>
          <a:r>
            <a:rPr lang="es-PE" sz="1100" i="1" baseline="0"/>
            <a:t> noviembre</a:t>
          </a:r>
          <a:r>
            <a:rPr lang="es-PE" sz="1100" i="1"/>
            <a:t> 2024, frente a lo registrado en el mismo periodo del año anterior.</a:t>
          </a:r>
        </a:p>
      </xdr:txBody>
    </xdr:sp>
    <xdr:clientData/>
  </xdr:oneCellAnchor>
  <xdr:twoCellAnchor>
    <xdr:from>
      <xdr:col>0</xdr:col>
      <xdr:colOff>35719</xdr:colOff>
      <xdr:row>7</xdr:row>
      <xdr:rowOff>49326</xdr:rowOff>
    </xdr:from>
    <xdr:to>
      <xdr:col>18</xdr:col>
      <xdr:colOff>52335</xdr:colOff>
      <xdr:row>9</xdr:row>
      <xdr:rowOff>345282</xdr:rowOff>
    </xdr:to>
    <xdr:sp macro="" textlink="">
      <xdr:nvSpPr>
        <xdr:cNvPr id="40" name="CuadroTexto 39">
          <a:extLst>
            <a:ext uri="{FF2B5EF4-FFF2-40B4-BE49-F238E27FC236}">
              <a16:creationId xmlns:a16="http://schemas.microsoft.com/office/drawing/2014/main" id="{C02791E7-686F-41C6-86DF-C637395BB86E}"/>
            </a:ext>
          </a:extLst>
        </xdr:cNvPr>
        <xdr:cNvSpPr txBox="1"/>
      </xdr:nvSpPr>
      <xdr:spPr>
        <a:xfrm>
          <a:off x="35719" y="1468551"/>
          <a:ext cx="14637491" cy="562656"/>
        </a:xfrm>
        <a:prstGeom prst="rect">
          <a:avLst/>
        </a:prstGeom>
        <a:solidFill>
          <a:schemeClr val="lt1"/>
        </a:solidFill>
        <a:ln w="15875" cmpd="sng">
          <a:solidFill>
            <a:schemeClr val="tx1"/>
          </a:solidFill>
          <a:prstDash val="sysDot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PE" sz="1050" i="1">
              <a:latin typeface="Arial" panose="020B0604020202020204" pitchFamily="34" charset="0"/>
              <a:cs typeface="Arial" panose="020B0604020202020204" pitchFamily="34" charset="0"/>
            </a:rPr>
            <a:t>Se entenderá como caso de tentativa de feminicidio cuando el autor tiene la intención de acabar con la vida de la víctima por lo cual realiza una sucesión de actos encaminados a lograr este resultado, pero éste no se produce por causas ajenas a su voluntad; precisando que, en el caso de lesiones, existe la intención de afectar la integridad de la víctima, pero no de matarla. </a:t>
          </a:r>
        </a:p>
      </xdr:txBody>
    </xdr:sp>
    <xdr:clientData/>
  </xdr:twoCellAnchor>
  <xdr:twoCellAnchor>
    <xdr:from>
      <xdr:col>5</xdr:col>
      <xdr:colOff>276064</xdr:colOff>
      <xdr:row>95</xdr:row>
      <xdr:rowOff>32288</xdr:rowOff>
    </xdr:from>
    <xdr:to>
      <xdr:col>5</xdr:col>
      <xdr:colOff>614534</xdr:colOff>
      <xdr:row>96</xdr:row>
      <xdr:rowOff>175974</xdr:rowOff>
    </xdr:to>
    <xdr:pic>
      <xdr:nvPicPr>
        <xdr:cNvPr id="41" name="Imagen 40">
          <a:extLst>
            <a:ext uri="{FF2B5EF4-FFF2-40B4-BE49-F238E27FC236}">
              <a16:creationId xmlns:a16="http://schemas.microsoft.com/office/drawing/2014/main" id="{6F15DDF5-21CB-436C-82D0-C6380BA47E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 flipH="1">
          <a:off x="3905089" y="21073013"/>
          <a:ext cx="338470" cy="438961"/>
        </a:xfrm>
        <a:prstGeom prst="rect">
          <a:avLst/>
        </a:prstGeom>
      </xdr:spPr>
    </xdr:pic>
    <xdr:clientData/>
  </xdr:twoCellAnchor>
  <xdr:twoCellAnchor>
    <xdr:from>
      <xdr:col>7</xdr:col>
      <xdr:colOff>248013</xdr:colOff>
      <xdr:row>97</xdr:row>
      <xdr:rowOff>120677</xdr:rowOff>
    </xdr:from>
    <xdr:to>
      <xdr:col>7</xdr:col>
      <xdr:colOff>644755</xdr:colOff>
      <xdr:row>100</xdr:row>
      <xdr:rowOff>107819</xdr:rowOff>
    </xdr:to>
    <xdr:pic>
      <xdr:nvPicPr>
        <xdr:cNvPr id="42" name="Imagen 41">
          <a:extLst>
            <a:ext uri="{FF2B5EF4-FFF2-40B4-BE49-F238E27FC236}">
              <a16:creationId xmlns:a16="http://schemas.microsoft.com/office/drawing/2014/main" id="{CFF73979-E7DB-4B00-8169-DF2673F2F5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 flipH="1">
          <a:off x="5715363" y="21704327"/>
          <a:ext cx="396742" cy="777717"/>
        </a:xfrm>
        <a:prstGeom prst="rect">
          <a:avLst/>
        </a:prstGeom>
      </xdr:spPr>
    </xdr:pic>
    <xdr:clientData/>
  </xdr:twoCellAnchor>
  <xdr:twoCellAnchor>
    <xdr:from>
      <xdr:col>5</xdr:col>
      <xdr:colOff>296445</xdr:colOff>
      <xdr:row>100</xdr:row>
      <xdr:rowOff>117650</xdr:rowOff>
    </xdr:from>
    <xdr:to>
      <xdr:col>5</xdr:col>
      <xdr:colOff>624430</xdr:colOff>
      <xdr:row>102</xdr:row>
      <xdr:rowOff>242219</xdr:rowOff>
    </xdr:to>
    <xdr:pic>
      <xdr:nvPicPr>
        <xdr:cNvPr id="43" name="Imagen 42">
          <a:extLst>
            <a:ext uri="{FF2B5EF4-FFF2-40B4-BE49-F238E27FC236}">
              <a16:creationId xmlns:a16="http://schemas.microsoft.com/office/drawing/2014/main" id="{32A9926E-D694-4241-A1DA-FDBADF11D3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 flipH="1">
          <a:off x="3925470" y="22491875"/>
          <a:ext cx="327985" cy="657969"/>
        </a:xfrm>
        <a:prstGeom prst="rect">
          <a:avLst/>
        </a:prstGeom>
      </xdr:spPr>
    </xdr:pic>
    <xdr:clientData/>
  </xdr:twoCellAnchor>
  <xdr:twoCellAnchor>
    <xdr:from>
      <xdr:col>7</xdr:col>
      <xdr:colOff>615820</xdr:colOff>
      <xdr:row>110</xdr:row>
      <xdr:rowOff>120384</xdr:rowOff>
    </xdr:from>
    <xdr:to>
      <xdr:col>9</xdr:col>
      <xdr:colOff>167482</xdr:colOff>
      <xdr:row>113</xdr:row>
      <xdr:rowOff>179915</xdr:rowOff>
    </xdr:to>
    <xdr:sp macro="" textlink="">
      <xdr:nvSpPr>
        <xdr:cNvPr id="44" name="Flecha: a la derecha 43">
          <a:extLst>
            <a:ext uri="{FF2B5EF4-FFF2-40B4-BE49-F238E27FC236}">
              <a16:creationId xmlns:a16="http://schemas.microsoft.com/office/drawing/2014/main" id="{60B76385-6580-4CF9-BE75-82BE8D036D7A}"/>
            </a:ext>
          </a:extLst>
        </xdr:cNvPr>
        <xdr:cNvSpPr/>
      </xdr:nvSpPr>
      <xdr:spPr>
        <a:xfrm>
          <a:off x="6083170" y="25094934"/>
          <a:ext cx="1713837" cy="631031"/>
        </a:xfrm>
        <a:prstGeom prst="rightArrow">
          <a:avLst/>
        </a:prstGeom>
        <a:noFill/>
        <a:ln w="19050">
          <a:solidFill>
            <a:schemeClr val="accent5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100" b="1">
              <a:solidFill>
                <a:srgbClr val="002060"/>
              </a:solidFill>
            </a:rPr>
            <a:t>85 (40,09%)</a:t>
          </a:r>
        </a:p>
      </xdr:txBody>
    </xdr:sp>
    <xdr:clientData/>
  </xdr:twoCellAnchor>
  <xdr:twoCellAnchor>
    <xdr:from>
      <xdr:col>6</xdr:col>
      <xdr:colOff>29765</xdr:colOff>
      <xdr:row>110</xdr:row>
      <xdr:rowOff>9922</xdr:rowOff>
    </xdr:from>
    <xdr:to>
      <xdr:col>6</xdr:col>
      <xdr:colOff>179444</xdr:colOff>
      <xdr:row>114</xdr:row>
      <xdr:rowOff>24566</xdr:rowOff>
    </xdr:to>
    <xdr:sp macro="" textlink="">
      <xdr:nvSpPr>
        <xdr:cNvPr id="45" name="Cerrar llave 44">
          <a:extLst>
            <a:ext uri="{FF2B5EF4-FFF2-40B4-BE49-F238E27FC236}">
              <a16:creationId xmlns:a16="http://schemas.microsoft.com/office/drawing/2014/main" id="{9DFB5E92-4E63-4B92-B8E1-8FBB8E0A2A12}"/>
            </a:ext>
          </a:extLst>
        </xdr:cNvPr>
        <xdr:cNvSpPr/>
      </xdr:nvSpPr>
      <xdr:spPr>
        <a:xfrm>
          <a:off x="4554140" y="24984472"/>
          <a:ext cx="149679" cy="776644"/>
        </a:xfrm>
        <a:prstGeom prst="rightBrace">
          <a:avLst/>
        </a:prstGeom>
        <a:ln>
          <a:solidFill>
            <a:srgbClr val="002060"/>
          </a:solidFill>
        </a:ln>
      </xdr:spPr>
      <xdr:style>
        <a:lnRef idx="3">
          <a:schemeClr val="accent4"/>
        </a:lnRef>
        <a:fillRef idx="0">
          <a:schemeClr val="accent4"/>
        </a:fillRef>
        <a:effectRef idx="2">
          <a:schemeClr val="accent4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1</xdr:col>
      <xdr:colOff>1023937</xdr:colOff>
      <xdr:row>70</xdr:row>
      <xdr:rowOff>1</xdr:rowOff>
    </xdr:from>
    <xdr:to>
      <xdr:col>5</xdr:col>
      <xdr:colOff>4762</xdr:colOff>
      <xdr:row>72</xdr:row>
      <xdr:rowOff>83343</xdr:rowOff>
    </xdr:to>
    <xdr:sp macro="" textlink="">
      <xdr:nvSpPr>
        <xdr:cNvPr id="46" name="Rectángulo 45">
          <a:extLst>
            <a:ext uri="{FF2B5EF4-FFF2-40B4-BE49-F238E27FC236}">
              <a16:creationId xmlns:a16="http://schemas.microsoft.com/office/drawing/2014/main" id="{239F938C-1601-4833-901C-576656DADED1}"/>
            </a:ext>
          </a:extLst>
        </xdr:cNvPr>
        <xdr:cNvSpPr/>
      </xdr:nvSpPr>
      <xdr:spPr>
        <a:xfrm>
          <a:off x="966787" y="15049501"/>
          <a:ext cx="2667000" cy="445292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rtlCol="0" anchor="ctr" anchorCtr="0"/>
        <a:lstStyle/>
        <a:p>
          <a:pPr algn="l"/>
          <a:r>
            <a:rPr lang="es-PE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Modalidad del</a:t>
          </a:r>
          <a:r>
            <a:rPr lang="es-PE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hecho de la tentativa feminicidio</a:t>
          </a:r>
          <a:endParaRPr lang="es-PE" sz="10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11906</xdr:colOff>
      <xdr:row>70</xdr:row>
      <xdr:rowOff>0</xdr:rowOff>
    </xdr:from>
    <xdr:to>
      <xdr:col>2</xdr:col>
      <xdr:colOff>170961</xdr:colOff>
      <xdr:row>71</xdr:row>
      <xdr:rowOff>73269</xdr:rowOff>
    </xdr:to>
    <xdr:sp macro="" textlink="">
      <xdr:nvSpPr>
        <xdr:cNvPr id="47" name="Rectángulo 51">
          <a:extLst>
            <a:ext uri="{FF2B5EF4-FFF2-40B4-BE49-F238E27FC236}">
              <a16:creationId xmlns:a16="http://schemas.microsoft.com/office/drawing/2014/main" id="{A6FB461D-A4A2-4CE9-8F08-0C83AC358E2B}"/>
            </a:ext>
          </a:extLst>
        </xdr:cNvPr>
        <xdr:cNvSpPr/>
      </xdr:nvSpPr>
      <xdr:spPr>
        <a:xfrm>
          <a:off x="69056" y="15049500"/>
          <a:ext cx="1063930" cy="254244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100"/>
            <a:t>Cuadro N° 4</a:t>
          </a:r>
        </a:p>
      </xdr:txBody>
    </xdr:sp>
    <xdr:clientData/>
  </xdr:twoCellAnchor>
  <xdr:twoCellAnchor>
    <xdr:from>
      <xdr:col>5</xdr:col>
      <xdr:colOff>47624</xdr:colOff>
      <xdr:row>94</xdr:row>
      <xdr:rowOff>154781</xdr:rowOff>
    </xdr:from>
    <xdr:to>
      <xdr:col>8</xdr:col>
      <xdr:colOff>691884</xdr:colOff>
      <xdr:row>103</xdr:row>
      <xdr:rowOff>172384</xdr:rowOff>
    </xdr:to>
    <xdr:sp macro="" textlink="">
      <xdr:nvSpPr>
        <xdr:cNvPr id="48" name="Rectángulo: esquinas redondeadas 51">
          <a:extLst>
            <a:ext uri="{FF2B5EF4-FFF2-40B4-BE49-F238E27FC236}">
              <a16:creationId xmlns:a16="http://schemas.microsoft.com/office/drawing/2014/main" id="{98C5917D-881B-4ACC-96C4-DB9C90228C22}"/>
            </a:ext>
          </a:extLst>
        </xdr:cNvPr>
        <xdr:cNvSpPr/>
      </xdr:nvSpPr>
      <xdr:spPr>
        <a:xfrm flipH="1">
          <a:off x="3676649" y="20919281"/>
          <a:ext cx="3749410" cy="2408378"/>
        </a:xfrm>
        <a:prstGeom prst="roundRect">
          <a:avLst/>
        </a:prstGeom>
        <a:noFill/>
        <a:ln w="28575">
          <a:solidFill>
            <a:schemeClr val="bg1">
              <a:lumMod val="95000"/>
            </a:schemeClr>
          </a:solidFill>
        </a:ln>
        <a:effectLst>
          <a:outerShdw blurRad="44450" dist="27940" dir="5400000" algn="ctr">
            <a:srgbClr val="000000">
              <a:alpha val="32000"/>
            </a:srgbClr>
          </a:outerShdw>
        </a:effectLst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PE" sz="1100"/>
        </a:p>
      </xdr:txBody>
    </xdr:sp>
    <xdr:clientData/>
  </xdr:twoCellAnchor>
  <xdr:twoCellAnchor>
    <xdr:from>
      <xdr:col>2</xdr:col>
      <xdr:colOff>1675</xdr:colOff>
      <xdr:row>12</xdr:row>
      <xdr:rowOff>122115</xdr:rowOff>
    </xdr:from>
    <xdr:to>
      <xdr:col>4</xdr:col>
      <xdr:colOff>20052</xdr:colOff>
      <xdr:row>15</xdr:row>
      <xdr:rowOff>61058</xdr:rowOff>
    </xdr:to>
    <xdr:sp macro="" textlink="">
      <xdr:nvSpPr>
        <xdr:cNvPr id="49" name="Rectángulo 48">
          <a:extLst>
            <a:ext uri="{FF2B5EF4-FFF2-40B4-BE49-F238E27FC236}">
              <a16:creationId xmlns:a16="http://schemas.microsoft.com/office/drawing/2014/main" id="{387DF90B-D107-4E2F-B231-5AB99AC1E873}"/>
            </a:ext>
          </a:extLst>
        </xdr:cNvPr>
        <xdr:cNvSpPr/>
      </xdr:nvSpPr>
      <xdr:spPr>
        <a:xfrm>
          <a:off x="963700" y="2541465"/>
          <a:ext cx="1837652" cy="519968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overflow" horzOverflow="overflow" rtlCol="0" anchor="ctr" anchorCtr="0"/>
        <a:lstStyle/>
        <a:p>
          <a:pPr algn="l"/>
          <a:r>
            <a:rPr lang="es-PE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Casos de</a:t>
          </a:r>
          <a:r>
            <a:rPr lang="es-PE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tentativa de </a:t>
          </a:r>
          <a:r>
            <a:rPr lang="es-PE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feminicidio </a:t>
          </a:r>
          <a:r>
            <a:rPr lang="es-PE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según mes</a:t>
          </a:r>
          <a:endParaRPr lang="es-PE" sz="10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36633</xdr:colOff>
      <xdr:row>12</xdr:row>
      <xdr:rowOff>121493</xdr:rowOff>
    </xdr:from>
    <xdr:to>
      <xdr:col>2</xdr:col>
      <xdr:colOff>158749</xdr:colOff>
      <xdr:row>13</xdr:row>
      <xdr:rowOff>147411</xdr:rowOff>
    </xdr:to>
    <xdr:sp macro="" textlink="">
      <xdr:nvSpPr>
        <xdr:cNvPr id="50" name="Rectángulo 51">
          <a:extLst>
            <a:ext uri="{FF2B5EF4-FFF2-40B4-BE49-F238E27FC236}">
              <a16:creationId xmlns:a16="http://schemas.microsoft.com/office/drawing/2014/main" id="{D24C58BC-2935-41D2-A648-FBCAD72EF697}"/>
            </a:ext>
          </a:extLst>
        </xdr:cNvPr>
        <xdr:cNvSpPr/>
      </xdr:nvSpPr>
      <xdr:spPr>
        <a:xfrm>
          <a:off x="36633" y="2540843"/>
          <a:ext cx="1084141" cy="206893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100" b="1"/>
            <a:t>Cuadro N° 1</a:t>
          </a:r>
        </a:p>
      </xdr:txBody>
    </xdr:sp>
    <xdr:clientData/>
  </xdr:twoCellAnchor>
  <xdr:twoCellAnchor>
    <xdr:from>
      <xdr:col>6</xdr:col>
      <xdr:colOff>106022</xdr:colOff>
      <xdr:row>12</xdr:row>
      <xdr:rowOff>149003</xdr:rowOff>
    </xdr:from>
    <xdr:to>
      <xdr:col>8</xdr:col>
      <xdr:colOff>24423</xdr:colOff>
      <xdr:row>15</xdr:row>
      <xdr:rowOff>48846</xdr:rowOff>
    </xdr:to>
    <xdr:sp macro="" textlink="">
      <xdr:nvSpPr>
        <xdr:cNvPr id="51" name="Rectángulo 50">
          <a:extLst>
            <a:ext uri="{FF2B5EF4-FFF2-40B4-BE49-F238E27FC236}">
              <a16:creationId xmlns:a16="http://schemas.microsoft.com/office/drawing/2014/main" id="{C2116F44-A356-4B58-9544-9F2CD921D519}"/>
            </a:ext>
          </a:extLst>
        </xdr:cNvPr>
        <xdr:cNvSpPr/>
      </xdr:nvSpPr>
      <xdr:spPr>
        <a:xfrm>
          <a:off x="4630397" y="2568353"/>
          <a:ext cx="2128201" cy="480868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PE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Casos</a:t>
          </a:r>
          <a:r>
            <a:rPr lang="es-PE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de tentativa de feminicidio </a:t>
          </a:r>
          <a:r>
            <a:rPr lang="es-PE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según</a:t>
          </a:r>
          <a:r>
            <a:rPr lang="es-PE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año</a:t>
          </a:r>
          <a:endParaRPr lang="es-PE" sz="105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710694</xdr:colOff>
      <xdr:row>12</xdr:row>
      <xdr:rowOff>146979</xdr:rowOff>
    </xdr:from>
    <xdr:to>
      <xdr:col>6</xdr:col>
      <xdr:colOff>206929</xdr:colOff>
      <xdr:row>14</xdr:row>
      <xdr:rowOff>0</xdr:rowOff>
    </xdr:to>
    <xdr:sp macro="" textlink="">
      <xdr:nvSpPr>
        <xdr:cNvPr id="52" name="Rectángulo 51">
          <a:extLst>
            <a:ext uri="{FF2B5EF4-FFF2-40B4-BE49-F238E27FC236}">
              <a16:creationId xmlns:a16="http://schemas.microsoft.com/office/drawing/2014/main" id="{28BDA170-1E2D-4950-A9BB-9406221C138C}"/>
            </a:ext>
          </a:extLst>
        </xdr:cNvPr>
        <xdr:cNvSpPr/>
      </xdr:nvSpPr>
      <xdr:spPr>
        <a:xfrm>
          <a:off x="3491994" y="2566329"/>
          <a:ext cx="1239310" cy="214971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050" b="1"/>
            <a:t>Cuadro N° 2</a:t>
          </a:r>
        </a:p>
      </xdr:txBody>
    </xdr:sp>
    <xdr:clientData/>
  </xdr:twoCellAnchor>
  <xdr:twoCellAnchor>
    <xdr:from>
      <xdr:col>9</xdr:col>
      <xdr:colOff>90583</xdr:colOff>
      <xdr:row>13</xdr:row>
      <xdr:rowOff>182110</xdr:rowOff>
    </xdr:from>
    <xdr:to>
      <xdr:col>17</xdr:col>
      <xdr:colOff>92178</xdr:colOff>
      <xdr:row>33</xdr:row>
      <xdr:rowOff>122903</xdr:rowOff>
    </xdr:to>
    <xdr:graphicFrame macro="">
      <xdr:nvGraphicFramePr>
        <xdr:cNvPr id="53" name="Gráfico 52">
          <a:extLst>
            <a:ext uri="{FF2B5EF4-FFF2-40B4-BE49-F238E27FC236}">
              <a16:creationId xmlns:a16="http://schemas.microsoft.com/office/drawing/2014/main" id="{A0B26FA0-9EA1-415E-9129-BCAB97B75A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</xdr:col>
      <xdr:colOff>181995</xdr:colOff>
      <xdr:row>152</xdr:row>
      <xdr:rowOff>40278</xdr:rowOff>
    </xdr:from>
    <xdr:to>
      <xdr:col>11</xdr:col>
      <xdr:colOff>23812</xdr:colOff>
      <xdr:row>153</xdr:row>
      <xdr:rowOff>128959</xdr:rowOff>
    </xdr:to>
    <xdr:sp macro="" textlink="">
      <xdr:nvSpPr>
        <xdr:cNvPr id="54" name="Rectángulo 53">
          <a:extLst>
            <a:ext uri="{FF2B5EF4-FFF2-40B4-BE49-F238E27FC236}">
              <a16:creationId xmlns:a16="http://schemas.microsoft.com/office/drawing/2014/main" id="{3F42C7FE-8777-4E64-B9C9-0D333E5F4CB8}"/>
            </a:ext>
          </a:extLst>
        </xdr:cNvPr>
        <xdr:cNvSpPr/>
      </xdr:nvSpPr>
      <xdr:spPr>
        <a:xfrm>
          <a:off x="1144020" y="32987253"/>
          <a:ext cx="8595292" cy="288706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PE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Casos atendidos por autoidentificación</a:t>
          </a:r>
          <a:r>
            <a:rPr lang="es-PE" sz="1200" baseline="30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PE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de la persona usuaria de acuerdo a sus costumbres y antepasados según tipo de violencia </a:t>
          </a:r>
        </a:p>
      </xdr:txBody>
    </xdr:sp>
    <xdr:clientData/>
  </xdr:twoCellAnchor>
  <xdr:twoCellAnchor>
    <xdr:from>
      <xdr:col>1</xdr:col>
      <xdr:colOff>20286</xdr:colOff>
      <xdr:row>152</xdr:row>
      <xdr:rowOff>28371</xdr:rowOff>
    </xdr:from>
    <xdr:to>
      <xdr:col>2</xdr:col>
      <xdr:colOff>273843</xdr:colOff>
      <xdr:row>153</xdr:row>
      <xdr:rowOff>35718</xdr:rowOff>
    </xdr:to>
    <xdr:sp macro="" textlink="">
      <xdr:nvSpPr>
        <xdr:cNvPr id="55" name="Rectángulo 51">
          <a:extLst>
            <a:ext uri="{FF2B5EF4-FFF2-40B4-BE49-F238E27FC236}">
              <a16:creationId xmlns:a16="http://schemas.microsoft.com/office/drawing/2014/main" id="{C120BC20-6F73-4EB8-9A05-B55940183ABC}"/>
            </a:ext>
          </a:extLst>
        </xdr:cNvPr>
        <xdr:cNvSpPr/>
      </xdr:nvSpPr>
      <xdr:spPr>
        <a:xfrm>
          <a:off x="77436" y="32975346"/>
          <a:ext cx="1158432" cy="207372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150" b="1"/>
            <a:t>Cuadro N° 12</a:t>
          </a:r>
        </a:p>
      </xdr:txBody>
    </xdr:sp>
    <xdr:clientData/>
  </xdr:twoCellAnchor>
  <xdr:twoCellAnchor>
    <xdr:from>
      <xdr:col>1</xdr:col>
      <xdr:colOff>1</xdr:colOff>
      <xdr:row>161</xdr:row>
      <xdr:rowOff>35720</xdr:rowOff>
    </xdr:from>
    <xdr:to>
      <xdr:col>11</xdr:col>
      <xdr:colOff>578304</xdr:colOff>
      <xdr:row>164</xdr:row>
      <xdr:rowOff>107157</xdr:rowOff>
    </xdr:to>
    <xdr:sp macro="" textlink="">
      <xdr:nvSpPr>
        <xdr:cNvPr id="56" name="CuadroTexto 55">
          <a:extLst>
            <a:ext uri="{FF2B5EF4-FFF2-40B4-BE49-F238E27FC236}">
              <a16:creationId xmlns:a16="http://schemas.microsoft.com/office/drawing/2014/main" id="{183DF2FB-F98E-46DB-8D17-E267C3094EC9}"/>
            </a:ext>
          </a:extLst>
        </xdr:cNvPr>
        <xdr:cNvSpPr txBox="1"/>
      </xdr:nvSpPr>
      <xdr:spPr>
        <a:xfrm>
          <a:off x="57151" y="35563970"/>
          <a:ext cx="10236653" cy="642937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s-MX" sz="11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 considera aquellos casos donde la persona usuaria es mayor a 11 años, según los lineamientos para la generación de servicios con pertinencia cultural a través de la incorporación de la variable étnica en las entidades públicas, aprobado por Decreto Supremo N° 010-2021-MC.</a:t>
          </a:r>
          <a:endParaRPr lang="es-PE">
            <a:effectLst/>
          </a:endParaRPr>
        </a:p>
      </xdr:txBody>
    </xdr:sp>
    <xdr:clientData/>
  </xdr:twoCellAnchor>
  <xdr:twoCellAnchor>
    <xdr:from>
      <xdr:col>2</xdr:col>
      <xdr:colOff>141513</xdr:colOff>
      <xdr:row>166</xdr:row>
      <xdr:rowOff>16466</xdr:rowOff>
    </xdr:from>
    <xdr:to>
      <xdr:col>17</xdr:col>
      <xdr:colOff>491289</xdr:colOff>
      <xdr:row>167</xdr:row>
      <xdr:rowOff>107156</xdr:rowOff>
    </xdr:to>
    <xdr:sp macro="" textlink="">
      <xdr:nvSpPr>
        <xdr:cNvPr id="57" name="Rectángulo 56">
          <a:extLst>
            <a:ext uri="{FF2B5EF4-FFF2-40B4-BE49-F238E27FC236}">
              <a16:creationId xmlns:a16="http://schemas.microsoft.com/office/drawing/2014/main" id="{4F0FF220-5842-415A-9158-8EBFBBFECCC4}"/>
            </a:ext>
          </a:extLst>
        </xdr:cNvPr>
        <xdr:cNvSpPr/>
      </xdr:nvSpPr>
      <xdr:spPr>
        <a:xfrm>
          <a:off x="1103538" y="36525791"/>
          <a:ext cx="13313301" cy="290715"/>
        </a:xfrm>
        <a:prstGeom prst="rect">
          <a:avLst/>
        </a:prstGeom>
        <a:solidFill>
          <a:schemeClr val="bg2">
            <a:lumMod val="9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PE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 Casos atendidos por lengua materna con la que aprendió a hablar la persona usuaria en su niñez según tipo de violencia </a:t>
          </a:r>
        </a:p>
      </xdr:txBody>
    </xdr:sp>
    <xdr:clientData/>
  </xdr:twoCellAnchor>
  <xdr:twoCellAnchor>
    <xdr:from>
      <xdr:col>1</xdr:col>
      <xdr:colOff>20286</xdr:colOff>
      <xdr:row>166</xdr:row>
      <xdr:rowOff>28372</xdr:rowOff>
    </xdr:from>
    <xdr:to>
      <xdr:col>2</xdr:col>
      <xdr:colOff>333374</xdr:colOff>
      <xdr:row>167</xdr:row>
      <xdr:rowOff>71437</xdr:rowOff>
    </xdr:to>
    <xdr:sp macro="" textlink="">
      <xdr:nvSpPr>
        <xdr:cNvPr id="58" name="Rectángulo 51">
          <a:extLst>
            <a:ext uri="{FF2B5EF4-FFF2-40B4-BE49-F238E27FC236}">
              <a16:creationId xmlns:a16="http://schemas.microsoft.com/office/drawing/2014/main" id="{0009D13B-A56E-499A-9E75-CA4225FA127E}"/>
            </a:ext>
          </a:extLst>
        </xdr:cNvPr>
        <xdr:cNvSpPr/>
      </xdr:nvSpPr>
      <xdr:spPr>
        <a:xfrm>
          <a:off x="77436" y="36537697"/>
          <a:ext cx="1217963" cy="243090"/>
        </a:xfrm>
        <a:custGeom>
          <a:avLst/>
          <a:gdLst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999325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  <a:gd name="connsiteX0" fmla="*/ 0 w 999325"/>
            <a:gd name="connsiteY0" fmla="*/ 0 h 252000"/>
            <a:gd name="connsiteX1" fmla="*/ 999325 w 999325"/>
            <a:gd name="connsiteY1" fmla="*/ 0 h 252000"/>
            <a:gd name="connsiteX2" fmla="*/ 887266 w 999325"/>
            <a:gd name="connsiteY2" fmla="*/ 252000 h 252000"/>
            <a:gd name="connsiteX3" fmla="*/ 0 w 999325"/>
            <a:gd name="connsiteY3" fmla="*/ 252000 h 252000"/>
            <a:gd name="connsiteX4" fmla="*/ 0 w 999325"/>
            <a:gd name="connsiteY4" fmla="*/ 0 h 252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999325" h="252000">
              <a:moveTo>
                <a:pt x="0" y="0"/>
              </a:moveTo>
              <a:lnTo>
                <a:pt x="999325" y="0"/>
              </a:lnTo>
              <a:lnTo>
                <a:pt x="887266" y="252000"/>
              </a:lnTo>
              <a:lnTo>
                <a:pt x="0" y="252000"/>
              </a:lnTo>
              <a:lnTo>
                <a:pt x="0" y="0"/>
              </a:lnTo>
              <a:close/>
            </a:path>
          </a:pathLst>
        </a:custGeom>
        <a:solidFill>
          <a:schemeClr val="tx1">
            <a:lumMod val="85000"/>
            <a:lumOff val="1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es-PE" sz="1150" b="1"/>
            <a:t>Cuadro N° 13</a:t>
          </a:r>
        </a:p>
      </xdr:txBody>
    </xdr:sp>
    <xdr:clientData/>
  </xdr:twoCellAnchor>
  <xdr:twoCellAnchor>
    <xdr:from>
      <xdr:col>1</xdr:col>
      <xdr:colOff>1</xdr:colOff>
      <xdr:row>175</xdr:row>
      <xdr:rowOff>35721</xdr:rowOff>
    </xdr:from>
    <xdr:to>
      <xdr:col>17</xdr:col>
      <xdr:colOff>601579</xdr:colOff>
      <xdr:row>177</xdr:row>
      <xdr:rowOff>28576</xdr:rowOff>
    </xdr:to>
    <xdr:sp macro="" textlink="">
      <xdr:nvSpPr>
        <xdr:cNvPr id="59" name="CuadroTexto 58">
          <a:extLst>
            <a:ext uri="{FF2B5EF4-FFF2-40B4-BE49-F238E27FC236}">
              <a16:creationId xmlns:a16="http://schemas.microsoft.com/office/drawing/2014/main" id="{733A72F7-6B0A-45C9-B22B-C1673013DE92}"/>
            </a:ext>
          </a:extLst>
        </xdr:cNvPr>
        <xdr:cNvSpPr txBox="1"/>
      </xdr:nvSpPr>
      <xdr:spPr>
        <a:xfrm>
          <a:off x="57151" y="39116796"/>
          <a:ext cx="14469978" cy="48815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es-MX" i="0">
              <a:solidFill>
                <a:schemeClr val="tx1"/>
              </a:solidFill>
            </a:rPr>
            <a:t>Se considera aquellos casos donde la persona usuaria es mayor a 2 años, según los lineamientos para la generación de servicios con pertinencia cultural a través de la incorporación de la variable étnica en las entidades públicas, aprobado por Decreto Supremo N° 010-2021-MC.</a:t>
          </a:r>
        </a:p>
      </xdr:txBody>
    </xdr:sp>
    <xdr:clientData/>
  </xdr:twoCellAnchor>
  <xdr:twoCellAnchor>
    <xdr:from>
      <xdr:col>9</xdr:col>
      <xdr:colOff>187426</xdr:colOff>
      <xdr:row>107</xdr:row>
      <xdr:rowOff>185174</xdr:rowOff>
    </xdr:from>
    <xdr:to>
      <xdr:col>15</xdr:col>
      <xdr:colOff>488539</xdr:colOff>
      <xdr:row>120</xdr:row>
      <xdr:rowOff>81116</xdr:rowOff>
    </xdr:to>
    <xdr:graphicFrame macro="">
      <xdr:nvGraphicFramePr>
        <xdr:cNvPr id="60" name="Gráfico 59">
          <a:extLst>
            <a:ext uri="{FF2B5EF4-FFF2-40B4-BE49-F238E27FC236}">
              <a16:creationId xmlns:a16="http://schemas.microsoft.com/office/drawing/2014/main" id="{4D699224-2AA3-4CCB-B856-15325F9EA0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</xdr:col>
      <xdr:colOff>243757</xdr:colOff>
      <xdr:row>189</xdr:row>
      <xdr:rowOff>41787</xdr:rowOff>
    </xdr:from>
    <xdr:to>
      <xdr:col>16</xdr:col>
      <xdr:colOff>20483</xdr:colOff>
      <xdr:row>201</xdr:row>
      <xdr:rowOff>10241</xdr:rowOff>
    </xdr:to>
    <xdr:graphicFrame macro="">
      <xdr:nvGraphicFramePr>
        <xdr:cNvPr id="61" name="Gráfico 60">
          <a:extLst>
            <a:ext uri="{FF2B5EF4-FFF2-40B4-BE49-F238E27FC236}">
              <a16:creationId xmlns:a16="http://schemas.microsoft.com/office/drawing/2014/main" id="{1C9CC7D7-E383-4194-A87A-3C755D4308C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</xdr:col>
      <xdr:colOff>122901</xdr:colOff>
      <xdr:row>38</xdr:row>
      <xdr:rowOff>20484</xdr:rowOff>
    </xdr:from>
    <xdr:to>
      <xdr:col>7</xdr:col>
      <xdr:colOff>957257</xdr:colOff>
      <xdr:row>67</xdr:row>
      <xdr:rowOff>28682</xdr:rowOff>
    </xdr:to>
    <xdr:pic>
      <xdr:nvPicPr>
        <xdr:cNvPr id="62" name="Imagen 61">
          <a:extLst>
            <a:ext uri="{FF2B5EF4-FFF2-40B4-BE49-F238E27FC236}">
              <a16:creationId xmlns:a16="http://schemas.microsoft.com/office/drawing/2014/main" id="{710E13AB-E016-4C7C-A9E6-B8C291F054C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1"/>
        <a:srcRect t="1074"/>
        <a:stretch/>
      </xdr:blipFill>
      <xdr:spPr>
        <a:xfrm>
          <a:off x="180051" y="7707159"/>
          <a:ext cx="6244556" cy="6704273"/>
        </a:xfrm>
        <a:prstGeom prst="rect">
          <a:avLst/>
        </a:prstGeom>
      </xdr:spPr>
    </xdr:pic>
    <xdr:clientData/>
  </xdr:twoCellAnchor>
  <xdr:twoCellAnchor editAs="oneCell">
    <xdr:from>
      <xdr:col>1</xdr:col>
      <xdr:colOff>61451</xdr:colOff>
      <xdr:row>60</xdr:row>
      <xdr:rowOff>122904</xdr:rowOff>
    </xdr:from>
    <xdr:to>
      <xdr:col>3</xdr:col>
      <xdr:colOff>895246</xdr:colOff>
      <xdr:row>67</xdr:row>
      <xdr:rowOff>3446</xdr:rowOff>
    </xdr:to>
    <xdr:pic>
      <xdr:nvPicPr>
        <xdr:cNvPr id="63" name="Imagen 62">
          <a:extLst>
            <a:ext uri="{FF2B5EF4-FFF2-40B4-BE49-F238E27FC236}">
              <a16:creationId xmlns:a16="http://schemas.microsoft.com/office/drawing/2014/main" id="{73241DC6-E571-4C37-A5FA-A5A8EFD875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118601" y="13000704"/>
          <a:ext cx="2510195" cy="138549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eminicidio%20-%20Noviembre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minicidio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6EFA39-56EA-433B-AF78-8D588824D365}">
  <sheetPr>
    <tabColor theme="1" tint="0.14999847407452621"/>
  </sheetPr>
  <dimension ref="A1:V223"/>
  <sheetViews>
    <sheetView showGridLines="0" tabSelected="1" view="pageBreakPreview" zoomScale="106" zoomScaleNormal="100" zoomScaleSheetLayoutView="106" workbookViewId="0">
      <pane ySplit="10" topLeftCell="A11" activePane="bottomLeft" state="frozen"/>
      <selection activeCell="A400" sqref="A400"/>
      <selection pane="bottomLeft" activeCell="A400" sqref="A400"/>
    </sheetView>
  </sheetViews>
  <sheetFormatPr baseColWidth="10" defaultColWidth="13" defaultRowHeight="15" x14ac:dyDescent="0.25"/>
  <cols>
    <col min="1" max="1" width="0.85546875" style="1" customWidth="1"/>
    <col min="2" max="2" width="13.5703125" style="1" customWidth="1"/>
    <col min="3" max="3" width="11.5703125" style="1" customWidth="1"/>
    <col min="4" max="4" width="15.7109375" style="1" customWidth="1"/>
    <col min="5" max="5" width="12.7109375" style="2" customWidth="1"/>
    <col min="6" max="6" width="13.42578125" style="2" customWidth="1"/>
    <col min="7" max="7" width="14.140625" style="2" customWidth="1"/>
    <col min="8" max="8" width="19" style="1" customWidth="1"/>
    <col min="9" max="9" width="13.42578125" style="1" customWidth="1"/>
    <col min="10" max="10" width="14.140625" style="1" customWidth="1"/>
    <col min="11" max="11" width="17.140625" style="1" customWidth="1"/>
    <col min="12" max="14" width="10.7109375" style="1" customWidth="1"/>
    <col min="15" max="15" width="9.5703125" style="1" customWidth="1"/>
    <col min="16" max="17" width="10.7109375" style="1" customWidth="1"/>
    <col min="18" max="18" width="10.42578125" style="1" customWidth="1"/>
    <col min="19" max="19" width="1.42578125" style="1" customWidth="1"/>
    <col min="20" max="21" width="13" style="1"/>
    <col min="22" max="22" width="34.28515625" style="1" customWidth="1"/>
    <col min="23" max="16384" width="13" style="1"/>
  </cols>
  <sheetData>
    <row r="1" spans="2:18" ht="12.75" customHeight="1" x14ac:dyDescent="0.25"/>
    <row r="3" spans="2:18" ht="19.5" customHeight="1" x14ac:dyDescent="0.25"/>
    <row r="4" spans="2:18" ht="5.25" customHeight="1" x14ac:dyDescent="0.25"/>
    <row r="5" spans="2:18" ht="21" customHeight="1" x14ac:dyDescent="0.25">
      <c r="B5" s="3" t="s">
        <v>0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</row>
    <row r="6" spans="2:18" ht="21" customHeight="1" x14ac:dyDescent="0.25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2:18" s="6" customFormat="1" ht="18.75" x14ac:dyDescent="0.25">
      <c r="B7" s="4" t="s">
        <v>1</v>
      </c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5"/>
      <c r="R7" s="5"/>
    </row>
    <row r="8" spans="2:18" ht="6.75" customHeight="1" x14ac:dyDescent="0.25"/>
    <row r="9" spans="2:18" x14ac:dyDescent="0.25"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8"/>
      <c r="R9" s="8"/>
    </row>
    <row r="10" spans="2:18" ht="30.75" customHeight="1" x14ac:dyDescent="0.25"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8"/>
      <c r="R10" s="8"/>
    </row>
    <row r="11" spans="2:18" ht="9.75" customHeight="1" x14ac:dyDescent="0.25"/>
    <row r="12" spans="2:18" s="11" customFormat="1" ht="17.25" customHeight="1" x14ac:dyDescent="0.15">
      <c r="B12" s="9" t="s">
        <v>2</v>
      </c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10"/>
      <c r="R12" s="10"/>
    </row>
    <row r="14" spans="2:18" x14ac:dyDescent="0.15">
      <c r="G14" s="12"/>
      <c r="P14" s="10"/>
      <c r="Q14" s="10"/>
      <c r="R14" s="10"/>
    </row>
    <row r="15" spans="2:18" ht="17.25" customHeight="1" x14ac:dyDescent="0.15">
      <c r="G15" s="1"/>
      <c r="H15" s="2"/>
      <c r="P15" s="10"/>
      <c r="Q15" s="10"/>
      <c r="R15" s="10"/>
    </row>
    <row r="16" spans="2:18" ht="12" customHeight="1" x14ac:dyDescent="0.15">
      <c r="P16" s="10"/>
      <c r="Q16" s="10"/>
      <c r="R16" s="10"/>
    </row>
    <row r="17" spans="2:18" ht="28.5" customHeight="1" x14ac:dyDescent="0.15">
      <c r="B17" s="13" t="s">
        <v>3</v>
      </c>
      <c r="C17" s="13"/>
      <c r="D17" s="14" t="s">
        <v>4</v>
      </c>
      <c r="F17" s="15" t="s">
        <v>5</v>
      </c>
      <c r="G17" s="16" t="s">
        <v>4</v>
      </c>
      <c r="H17" s="16" t="s">
        <v>6</v>
      </c>
      <c r="P17" s="10"/>
      <c r="Q17" s="10"/>
      <c r="R17" s="10"/>
    </row>
    <row r="18" spans="2:18" ht="16.5" x14ac:dyDescent="0.15">
      <c r="B18" s="17" t="s">
        <v>7</v>
      </c>
      <c r="C18" s="17"/>
      <c r="D18" s="18">
        <v>19</v>
      </c>
      <c r="F18" s="19">
        <v>2009</v>
      </c>
      <c r="G18" s="18">
        <v>64</v>
      </c>
      <c r="H18" s="20" t="s">
        <v>8</v>
      </c>
      <c r="P18" s="10"/>
      <c r="Q18" s="10"/>
      <c r="R18" s="10"/>
    </row>
    <row r="19" spans="2:18" ht="16.5" x14ac:dyDescent="0.15">
      <c r="B19" s="17" t="s">
        <v>9</v>
      </c>
      <c r="C19" s="17"/>
      <c r="D19" s="18">
        <v>19</v>
      </c>
      <c r="F19" s="19">
        <v>2010</v>
      </c>
      <c r="G19" s="18">
        <v>47</v>
      </c>
      <c r="H19" s="21">
        <f>G19/G18-1</f>
        <v>-0.265625</v>
      </c>
      <c r="P19" s="10"/>
      <c r="Q19" s="10"/>
      <c r="R19" s="10"/>
    </row>
    <row r="20" spans="2:18" ht="16.5" x14ac:dyDescent="0.15">
      <c r="B20" s="17" t="s">
        <v>10</v>
      </c>
      <c r="C20" s="17"/>
      <c r="D20" s="18">
        <v>16</v>
      </c>
      <c r="F20" s="19">
        <v>2011</v>
      </c>
      <c r="G20" s="18">
        <v>66</v>
      </c>
      <c r="H20" s="21">
        <f t="shared" ref="H20:H30" si="0">G20/G19-1</f>
        <v>0.4042553191489362</v>
      </c>
      <c r="P20" s="10"/>
      <c r="Q20" s="10"/>
      <c r="R20" s="10"/>
    </row>
    <row r="21" spans="2:18" ht="16.5" x14ac:dyDescent="0.25">
      <c r="B21" s="17" t="s">
        <v>11</v>
      </c>
      <c r="C21" s="17"/>
      <c r="D21" s="18">
        <v>22</v>
      </c>
      <c r="F21" s="19">
        <v>2012</v>
      </c>
      <c r="G21" s="18">
        <v>91</v>
      </c>
      <c r="H21" s="21">
        <f t="shared" si="0"/>
        <v>0.3787878787878789</v>
      </c>
    </row>
    <row r="22" spans="2:18" ht="16.5" x14ac:dyDescent="0.25">
      <c r="B22" s="17" t="s">
        <v>12</v>
      </c>
      <c r="C22" s="17"/>
      <c r="D22" s="18">
        <v>12</v>
      </c>
      <c r="F22" s="19">
        <v>2013</v>
      </c>
      <c r="G22" s="18">
        <v>151</v>
      </c>
      <c r="H22" s="21">
        <f t="shared" si="0"/>
        <v>0.65934065934065944</v>
      </c>
      <c r="P22" s="12"/>
      <c r="Q22" s="12"/>
      <c r="R22" s="12"/>
    </row>
    <row r="23" spans="2:18" ht="16.5" x14ac:dyDescent="0.25">
      <c r="B23" s="17" t="s">
        <v>13</v>
      </c>
      <c r="C23" s="17"/>
      <c r="D23" s="18">
        <v>22</v>
      </c>
      <c r="F23" s="19">
        <v>2014</v>
      </c>
      <c r="G23" s="18">
        <v>186</v>
      </c>
      <c r="H23" s="21">
        <f t="shared" si="0"/>
        <v>0.23178807947019875</v>
      </c>
      <c r="J23" s="12"/>
      <c r="K23" s="12"/>
      <c r="L23" s="12"/>
      <c r="M23" s="12"/>
      <c r="N23" s="12"/>
      <c r="O23" s="12"/>
      <c r="P23" s="12"/>
      <c r="Q23" s="12"/>
      <c r="R23" s="12"/>
    </row>
    <row r="24" spans="2:18" ht="16.5" x14ac:dyDescent="0.25">
      <c r="B24" s="17" t="s">
        <v>14</v>
      </c>
      <c r="C24" s="17"/>
      <c r="D24" s="18">
        <v>26</v>
      </c>
      <c r="F24" s="19">
        <v>2015</v>
      </c>
      <c r="G24" s="18">
        <v>198</v>
      </c>
      <c r="H24" s="21">
        <f t="shared" si="0"/>
        <v>6.4516129032258007E-2</v>
      </c>
      <c r="J24" s="12"/>
      <c r="K24" s="12"/>
      <c r="L24" s="12"/>
      <c r="M24" s="12"/>
      <c r="N24" s="12"/>
      <c r="O24" s="12"/>
      <c r="P24" s="12"/>
      <c r="Q24" s="12"/>
      <c r="R24" s="12"/>
    </row>
    <row r="25" spans="2:18" ht="16.5" x14ac:dyDescent="0.25">
      <c r="B25" s="17" t="s">
        <v>15</v>
      </c>
      <c r="C25" s="17"/>
      <c r="D25" s="18">
        <v>13</v>
      </c>
      <c r="F25" s="19">
        <v>2016</v>
      </c>
      <c r="G25" s="18">
        <v>258</v>
      </c>
      <c r="H25" s="21">
        <f t="shared" si="0"/>
        <v>0.30303030303030298</v>
      </c>
      <c r="J25" s="12"/>
      <c r="K25" s="12"/>
      <c r="L25" s="12"/>
      <c r="M25" s="12"/>
      <c r="N25" s="12"/>
      <c r="O25" s="12"/>
      <c r="P25" s="12"/>
      <c r="Q25" s="12"/>
      <c r="R25" s="12"/>
    </row>
    <row r="26" spans="2:18" ht="16.5" x14ac:dyDescent="0.25">
      <c r="B26" s="17" t="s">
        <v>16</v>
      </c>
      <c r="C26" s="17"/>
      <c r="D26" s="18">
        <v>14</v>
      </c>
      <c r="F26" s="19">
        <v>2017</v>
      </c>
      <c r="G26" s="18">
        <v>247</v>
      </c>
      <c r="H26" s="21">
        <f t="shared" si="0"/>
        <v>-4.2635658914728647E-2</v>
      </c>
      <c r="J26" s="12"/>
      <c r="K26" s="12"/>
      <c r="L26" s="12"/>
      <c r="M26" s="12"/>
      <c r="N26" s="12"/>
      <c r="O26" s="12"/>
      <c r="P26" s="12"/>
      <c r="Q26" s="12"/>
      <c r="R26" s="12"/>
    </row>
    <row r="27" spans="2:18" ht="16.5" x14ac:dyDescent="0.25">
      <c r="B27" s="17" t="s">
        <v>17</v>
      </c>
      <c r="C27" s="17"/>
      <c r="D27" s="18">
        <v>26</v>
      </c>
      <c r="F27" s="19">
        <v>2018</v>
      </c>
      <c r="G27" s="18">
        <v>304</v>
      </c>
      <c r="H27" s="21">
        <f t="shared" si="0"/>
        <v>0.23076923076923084</v>
      </c>
      <c r="J27" s="12"/>
      <c r="K27" s="12"/>
      <c r="L27" s="12"/>
      <c r="M27" s="12"/>
      <c r="N27" s="12"/>
      <c r="O27" s="12"/>
      <c r="P27" s="12"/>
      <c r="Q27" s="12"/>
      <c r="R27" s="12"/>
    </row>
    <row r="28" spans="2:18" ht="17.25" thickBot="1" x14ac:dyDescent="0.3">
      <c r="B28" s="17" t="s">
        <v>18</v>
      </c>
      <c r="C28" s="17"/>
      <c r="D28" s="18">
        <v>23</v>
      </c>
      <c r="F28" s="19">
        <v>2019</v>
      </c>
      <c r="G28" s="18">
        <v>404</v>
      </c>
      <c r="H28" s="21">
        <f t="shared" si="0"/>
        <v>0.32894736842105265</v>
      </c>
      <c r="J28" s="12"/>
      <c r="K28" s="12"/>
      <c r="L28" s="12"/>
      <c r="M28" s="12"/>
      <c r="N28" s="12"/>
      <c r="O28" s="12"/>
      <c r="P28" s="12"/>
      <c r="Q28" s="12"/>
      <c r="R28" s="12"/>
    </row>
    <row r="29" spans="2:18" ht="16.5" x14ac:dyDescent="0.25">
      <c r="B29" s="22" t="s">
        <v>4</v>
      </c>
      <c r="C29" s="22"/>
      <c r="D29" s="23">
        <f>SUM(D18:D28)</f>
        <v>212</v>
      </c>
      <c r="F29" s="19">
        <v>2020</v>
      </c>
      <c r="G29" s="18">
        <v>330</v>
      </c>
      <c r="H29" s="21">
        <f t="shared" si="0"/>
        <v>-0.18316831683168322</v>
      </c>
      <c r="J29" s="12"/>
      <c r="K29" s="12"/>
      <c r="L29" s="12"/>
      <c r="M29" s="12"/>
      <c r="N29" s="12"/>
      <c r="O29" s="12"/>
      <c r="P29" s="12"/>
      <c r="Q29" s="12"/>
      <c r="R29" s="12"/>
    </row>
    <row r="30" spans="2:18" x14ac:dyDescent="0.25">
      <c r="F30" s="24">
        <v>2021</v>
      </c>
      <c r="G30" s="25">
        <v>293</v>
      </c>
      <c r="H30" s="26">
        <f t="shared" si="0"/>
        <v>-0.11212121212121207</v>
      </c>
      <c r="J30" s="12"/>
      <c r="K30" s="12"/>
      <c r="L30" s="12"/>
      <c r="M30" s="12"/>
      <c r="N30" s="12"/>
      <c r="O30" s="12"/>
      <c r="P30" s="12"/>
      <c r="Q30" s="12"/>
      <c r="R30" s="12"/>
    </row>
    <row r="31" spans="2:18" x14ac:dyDescent="0.25">
      <c r="F31" s="19">
        <v>2022</v>
      </c>
      <c r="G31" s="25">
        <v>223</v>
      </c>
      <c r="H31" s="26">
        <f>G31/G30-1</f>
        <v>-0.23890784982935154</v>
      </c>
      <c r="J31" s="12"/>
      <c r="K31" s="12"/>
      <c r="L31" s="12"/>
      <c r="M31" s="12"/>
      <c r="N31" s="12"/>
      <c r="O31" s="12"/>
      <c r="P31" s="12"/>
      <c r="Q31" s="12"/>
      <c r="R31" s="12"/>
    </row>
    <row r="32" spans="2:18" x14ac:dyDescent="0.25">
      <c r="F32" s="19">
        <v>2023</v>
      </c>
      <c r="G32" s="27">
        <v>258</v>
      </c>
      <c r="H32" s="26">
        <f>G32/G31-1</f>
        <v>0.15695067264573992</v>
      </c>
      <c r="J32" s="12"/>
      <c r="K32" s="12"/>
      <c r="L32" s="12"/>
      <c r="M32" s="12"/>
      <c r="N32" s="12"/>
      <c r="O32" s="12"/>
      <c r="P32" s="12"/>
      <c r="Q32" s="12"/>
      <c r="R32" s="12"/>
    </row>
    <row r="33" spans="2:19" ht="15.75" thickBot="1" x14ac:dyDescent="0.3">
      <c r="F33" s="19" t="s">
        <v>19</v>
      </c>
      <c r="G33" s="25">
        <v>212</v>
      </c>
      <c r="H33" s="26">
        <f>G33/G32-1</f>
        <v>-0.17829457364341084</v>
      </c>
      <c r="J33" s="12"/>
      <c r="K33" s="12"/>
      <c r="L33" s="12"/>
      <c r="M33" s="12"/>
      <c r="N33" s="12"/>
      <c r="O33" s="12"/>
      <c r="P33" s="12"/>
      <c r="Q33" s="12"/>
      <c r="R33" s="12"/>
    </row>
    <row r="34" spans="2:19" x14ac:dyDescent="0.15">
      <c r="F34" s="28" t="s">
        <v>4</v>
      </c>
      <c r="G34" s="29">
        <f>SUM(G18:G33)</f>
        <v>3332</v>
      </c>
      <c r="H34" s="30"/>
      <c r="I34" s="31"/>
      <c r="J34" s="12"/>
      <c r="K34" s="12"/>
      <c r="L34" s="12"/>
      <c r="M34" s="10"/>
      <c r="N34" s="10"/>
      <c r="O34" s="10"/>
      <c r="P34" s="12"/>
      <c r="Q34" s="12"/>
      <c r="R34" s="12"/>
    </row>
    <row r="35" spans="2:19" x14ac:dyDescent="0.25">
      <c r="F35" s="32" t="s">
        <v>20</v>
      </c>
    </row>
    <row r="36" spans="2:19" x14ac:dyDescent="0.25">
      <c r="F36" s="32" t="s">
        <v>21</v>
      </c>
      <c r="G36" s="32"/>
      <c r="H36" s="32"/>
    </row>
    <row r="38" spans="2:19" ht="15" customHeight="1" x14ac:dyDescent="0.2">
      <c r="B38" s="33" t="s">
        <v>22</v>
      </c>
      <c r="C38" s="34"/>
      <c r="D38" s="34"/>
      <c r="E38" s="35"/>
      <c r="F38" s="35"/>
      <c r="H38" s="2"/>
    </row>
    <row r="39" spans="2:19" ht="21.75" customHeight="1" x14ac:dyDescent="0.25">
      <c r="B39" s="36"/>
      <c r="C39" s="12"/>
      <c r="D39" s="12"/>
      <c r="E39" s="37"/>
      <c r="F39" s="37"/>
      <c r="H39" s="2"/>
      <c r="J39" s="38"/>
      <c r="K39" s="38"/>
      <c r="L39" s="38"/>
      <c r="M39" s="38"/>
      <c r="N39" s="38"/>
    </row>
    <row r="40" spans="2:19" ht="42" customHeight="1" x14ac:dyDescent="0.25">
      <c r="C40" s="12"/>
      <c r="D40" s="12"/>
      <c r="E40" s="37"/>
      <c r="F40" s="37"/>
      <c r="H40" s="2"/>
      <c r="I40" s="39" t="s">
        <v>23</v>
      </c>
      <c r="J40" s="15"/>
      <c r="K40" s="40" t="s">
        <v>24</v>
      </c>
      <c r="L40" s="41">
        <v>2020</v>
      </c>
      <c r="M40" s="41">
        <v>2021</v>
      </c>
      <c r="N40" s="41">
        <v>2022</v>
      </c>
      <c r="O40" s="41">
        <v>2023</v>
      </c>
      <c r="P40" s="41" t="s">
        <v>25</v>
      </c>
    </row>
    <row r="41" spans="2:19" ht="17.25" customHeight="1" x14ac:dyDescent="0.25">
      <c r="B41" s="12"/>
      <c r="C41" s="12"/>
      <c r="D41" s="12"/>
      <c r="E41" s="37"/>
      <c r="F41" s="37"/>
      <c r="H41" s="2"/>
      <c r="I41" s="42" t="s">
        <v>26</v>
      </c>
      <c r="J41" s="42"/>
      <c r="K41" s="43">
        <f t="shared" ref="K41:K66" si="1">+SUM(L41:P41)</f>
        <v>377</v>
      </c>
      <c r="L41" s="44">
        <v>105</v>
      </c>
      <c r="M41" s="44">
        <v>85</v>
      </c>
      <c r="N41" s="44">
        <v>65</v>
      </c>
      <c r="O41" s="44">
        <v>80</v>
      </c>
      <c r="P41" s="44">
        <v>42</v>
      </c>
      <c r="R41" s="45"/>
      <c r="S41" s="12"/>
    </row>
    <row r="42" spans="2:19" ht="17.25" customHeight="1" x14ac:dyDescent="0.25">
      <c r="B42" s="12"/>
      <c r="C42" s="12"/>
      <c r="D42" s="12"/>
      <c r="E42" s="37"/>
      <c r="F42" s="37"/>
      <c r="H42" s="2"/>
      <c r="I42" s="46" t="s">
        <v>27</v>
      </c>
      <c r="J42" s="46"/>
      <c r="K42" s="43">
        <f t="shared" si="1"/>
        <v>74</v>
      </c>
      <c r="L42" s="47">
        <v>21</v>
      </c>
      <c r="M42" s="47">
        <v>13</v>
      </c>
      <c r="N42" s="47">
        <v>15</v>
      </c>
      <c r="O42" s="44">
        <v>12</v>
      </c>
      <c r="P42" s="44">
        <v>13</v>
      </c>
      <c r="R42" s="45"/>
      <c r="S42" s="12"/>
    </row>
    <row r="43" spans="2:19" ht="17.25" customHeight="1" x14ac:dyDescent="0.25">
      <c r="B43" s="12"/>
      <c r="C43" s="12"/>
      <c r="D43" s="12"/>
      <c r="E43" s="37"/>
      <c r="F43" s="37"/>
      <c r="H43" s="2"/>
      <c r="I43" s="46" t="s">
        <v>28</v>
      </c>
      <c r="J43" s="46"/>
      <c r="K43" s="43">
        <f t="shared" si="1"/>
        <v>68</v>
      </c>
      <c r="L43" s="47">
        <v>11</v>
      </c>
      <c r="M43" s="47">
        <v>19</v>
      </c>
      <c r="N43" s="47">
        <v>11</v>
      </c>
      <c r="O43" s="44">
        <v>13</v>
      </c>
      <c r="P43" s="44">
        <v>14</v>
      </c>
      <c r="R43" s="45"/>
      <c r="S43" s="12"/>
    </row>
    <row r="44" spans="2:19" ht="17.25" customHeight="1" x14ac:dyDescent="0.25">
      <c r="B44" s="12"/>
      <c r="C44" s="12"/>
      <c r="D44" s="12"/>
      <c r="E44" s="37"/>
      <c r="F44" s="37"/>
      <c r="H44" s="2"/>
      <c r="I44" s="46" t="s">
        <v>29</v>
      </c>
      <c r="J44" s="46"/>
      <c r="K44" s="43">
        <f t="shared" si="1"/>
        <v>67</v>
      </c>
      <c r="L44" s="47">
        <v>17</v>
      </c>
      <c r="M44" s="47">
        <v>22</v>
      </c>
      <c r="N44" s="47">
        <v>13</v>
      </c>
      <c r="O44" s="44">
        <v>8</v>
      </c>
      <c r="P44" s="44">
        <v>7</v>
      </c>
      <c r="R44" s="45"/>
      <c r="S44" s="12"/>
    </row>
    <row r="45" spans="2:19" ht="17.25" customHeight="1" x14ac:dyDescent="0.25">
      <c r="B45" s="12"/>
      <c r="C45" s="12"/>
      <c r="D45" s="12"/>
      <c r="E45" s="37"/>
      <c r="F45" s="37"/>
      <c r="H45" s="2"/>
      <c r="I45" s="46" t="s">
        <v>30</v>
      </c>
      <c r="J45" s="46"/>
      <c r="K45" s="43">
        <f t="shared" si="1"/>
        <v>67</v>
      </c>
      <c r="L45" s="47">
        <v>12</v>
      </c>
      <c r="M45" s="47">
        <v>13</v>
      </c>
      <c r="N45" s="47">
        <v>12</v>
      </c>
      <c r="O45" s="44">
        <v>13</v>
      </c>
      <c r="P45" s="44">
        <v>17</v>
      </c>
      <c r="R45" s="45"/>
      <c r="S45" s="12"/>
    </row>
    <row r="46" spans="2:19" ht="17.25" customHeight="1" x14ac:dyDescent="0.25">
      <c r="B46" s="12"/>
      <c r="C46" s="12"/>
      <c r="D46" s="12"/>
      <c r="E46" s="37"/>
      <c r="F46" s="37"/>
      <c r="G46" s="37"/>
      <c r="H46" s="37"/>
      <c r="I46" s="46" t="s">
        <v>31</v>
      </c>
      <c r="J46" s="46"/>
      <c r="K46" s="43">
        <f t="shared" si="1"/>
        <v>64</v>
      </c>
      <c r="L46" s="47">
        <v>16</v>
      </c>
      <c r="M46" s="47">
        <v>13</v>
      </c>
      <c r="N46" s="47">
        <v>9</v>
      </c>
      <c r="O46" s="44">
        <v>17</v>
      </c>
      <c r="P46" s="44">
        <v>9</v>
      </c>
      <c r="R46" s="45"/>
      <c r="S46" s="12"/>
    </row>
    <row r="47" spans="2:19" ht="17.25" customHeight="1" x14ac:dyDescent="0.25">
      <c r="B47" s="12"/>
      <c r="C47" s="12"/>
      <c r="D47" s="12"/>
      <c r="E47" s="37"/>
      <c r="F47" s="37"/>
      <c r="G47" s="37"/>
      <c r="H47" s="37"/>
      <c r="I47" s="46" t="s">
        <v>32</v>
      </c>
      <c r="J47" s="46"/>
      <c r="K47" s="43">
        <f t="shared" si="1"/>
        <v>64</v>
      </c>
      <c r="L47" s="47">
        <v>11</v>
      </c>
      <c r="M47" s="47">
        <v>13</v>
      </c>
      <c r="N47" s="47">
        <v>10</v>
      </c>
      <c r="O47" s="44">
        <v>17</v>
      </c>
      <c r="P47" s="44">
        <v>13</v>
      </c>
      <c r="R47" s="45"/>
      <c r="S47" s="12"/>
    </row>
    <row r="48" spans="2:19" ht="17.25" customHeight="1" x14ac:dyDescent="0.25">
      <c r="B48" s="12"/>
      <c r="C48" s="12"/>
      <c r="D48" s="12"/>
      <c r="E48" s="37"/>
      <c r="F48" s="37"/>
      <c r="G48" s="37"/>
      <c r="H48" s="37"/>
      <c r="I48" s="46" t="s">
        <v>33</v>
      </c>
      <c r="J48" s="46"/>
      <c r="K48" s="43">
        <f t="shared" si="1"/>
        <v>61</v>
      </c>
      <c r="L48" s="47">
        <v>17</v>
      </c>
      <c r="M48" s="47">
        <v>15</v>
      </c>
      <c r="N48" s="47">
        <v>5</v>
      </c>
      <c r="O48" s="44">
        <v>14</v>
      </c>
      <c r="P48" s="44">
        <v>10</v>
      </c>
      <c r="R48" s="45"/>
      <c r="S48" s="12"/>
    </row>
    <row r="49" spans="2:20" ht="17.25" customHeight="1" x14ac:dyDescent="0.25">
      <c r="B49" s="12"/>
      <c r="C49" s="12"/>
      <c r="D49" s="12"/>
      <c r="E49" s="37"/>
      <c r="F49" s="37"/>
      <c r="G49" s="37"/>
      <c r="H49" s="37"/>
      <c r="I49" s="46" t="s">
        <v>34</v>
      </c>
      <c r="J49" s="46"/>
      <c r="K49" s="43">
        <f t="shared" si="1"/>
        <v>48</v>
      </c>
      <c r="L49" s="47">
        <v>8</v>
      </c>
      <c r="M49" s="47">
        <v>11</v>
      </c>
      <c r="N49" s="47">
        <v>9</v>
      </c>
      <c r="O49" s="44">
        <v>10</v>
      </c>
      <c r="P49" s="44">
        <v>10</v>
      </c>
      <c r="R49" s="45"/>
      <c r="S49" s="12"/>
    </row>
    <row r="50" spans="2:20" ht="17.25" customHeight="1" x14ac:dyDescent="0.25">
      <c r="B50" s="12"/>
      <c r="C50" s="12"/>
      <c r="D50" s="12"/>
      <c r="E50" s="37"/>
      <c r="F50" s="37"/>
      <c r="G50" s="37"/>
      <c r="H50" s="37"/>
      <c r="I50" s="46" t="s">
        <v>35</v>
      </c>
      <c r="J50" s="46"/>
      <c r="K50" s="43">
        <f t="shared" si="1"/>
        <v>39</v>
      </c>
      <c r="L50" s="47">
        <v>8</v>
      </c>
      <c r="M50" s="47">
        <v>6</v>
      </c>
      <c r="N50" s="47">
        <v>6</v>
      </c>
      <c r="O50" s="44">
        <v>10</v>
      </c>
      <c r="P50" s="44">
        <v>9</v>
      </c>
      <c r="R50" s="45"/>
      <c r="S50" s="12"/>
    </row>
    <row r="51" spans="2:20" ht="17.25" customHeight="1" x14ac:dyDescent="0.25">
      <c r="B51" s="12"/>
      <c r="C51" s="12"/>
      <c r="D51" s="12"/>
      <c r="E51" s="37"/>
      <c r="F51" s="37"/>
      <c r="G51" s="37"/>
      <c r="H51" s="37"/>
      <c r="I51" s="46" t="s">
        <v>36</v>
      </c>
      <c r="J51" s="46"/>
      <c r="K51" s="43">
        <f t="shared" si="1"/>
        <v>37</v>
      </c>
      <c r="L51" s="47">
        <v>9</v>
      </c>
      <c r="M51" s="47">
        <v>4</v>
      </c>
      <c r="N51" s="47">
        <v>8</v>
      </c>
      <c r="O51" s="44">
        <v>9</v>
      </c>
      <c r="P51" s="44">
        <v>7</v>
      </c>
      <c r="R51" s="45"/>
      <c r="S51" s="12"/>
      <c r="T51" s="48"/>
    </row>
    <row r="52" spans="2:20" ht="17.25" customHeight="1" x14ac:dyDescent="0.25">
      <c r="B52" s="12"/>
      <c r="C52" s="12"/>
      <c r="D52" s="12"/>
      <c r="E52" s="37"/>
      <c r="F52" s="37"/>
      <c r="G52" s="37"/>
      <c r="H52" s="37"/>
      <c r="I52" s="46" t="s">
        <v>37</v>
      </c>
      <c r="J52" s="46"/>
      <c r="K52" s="43">
        <f t="shared" si="1"/>
        <v>33</v>
      </c>
      <c r="L52" s="47">
        <v>14</v>
      </c>
      <c r="M52" s="47">
        <v>4</v>
      </c>
      <c r="N52" s="47">
        <v>8</v>
      </c>
      <c r="O52" s="44">
        <v>6</v>
      </c>
      <c r="P52" s="44">
        <v>1</v>
      </c>
      <c r="R52" s="45"/>
      <c r="S52" s="12"/>
    </row>
    <row r="53" spans="2:20" ht="17.25" customHeight="1" x14ac:dyDescent="0.25">
      <c r="B53" s="12"/>
      <c r="C53" s="12"/>
      <c r="D53" s="12"/>
      <c r="E53" s="37"/>
      <c r="F53" s="37"/>
      <c r="G53" s="37"/>
      <c r="H53" s="37"/>
      <c r="I53" s="46" t="s">
        <v>38</v>
      </c>
      <c r="J53" s="46"/>
      <c r="K53" s="43">
        <f t="shared" si="1"/>
        <v>33</v>
      </c>
      <c r="L53" s="47">
        <v>10</v>
      </c>
      <c r="M53" s="47">
        <v>9</v>
      </c>
      <c r="N53" s="47">
        <v>6</v>
      </c>
      <c r="O53" s="44">
        <v>5</v>
      </c>
      <c r="P53" s="44">
        <v>3</v>
      </c>
      <c r="R53" s="45"/>
      <c r="S53" s="12"/>
    </row>
    <row r="54" spans="2:20" ht="17.25" customHeight="1" x14ac:dyDescent="0.25">
      <c r="B54" s="12"/>
      <c r="C54" s="12"/>
      <c r="D54" s="12"/>
      <c r="E54" s="37"/>
      <c r="F54" s="37"/>
      <c r="G54" s="37"/>
      <c r="H54" s="37"/>
      <c r="I54" s="46" t="s">
        <v>39</v>
      </c>
      <c r="J54" s="46"/>
      <c r="K54" s="43">
        <f t="shared" si="1"/>
        <v>33</v>
      </c>
      <c r="L54" s="47">
        <v>10</v>
      </c>
      <c r="M54" s="47">
        <v>11</v>
      </c>
      <c r="N54" s="47">
        <v>3</v>
      </c>
      <c r="O54" s="44">
        <v>3</v>
      </c>
      <c r="P54" s="44">
        <v>6</v>
      </c>
      <c r="R54" s="45"/>
      <c r="S54" s="12"/>
    </row>
    <row r="55" spans="2:20" ht="17.25" customHeight="1" x14ac:dyDescent="0.25">
      <c r="B55" s="12"/>
      <c r="C55" s="12"/>
      <c r="D55" s="12"/>
      <c r="E55" s="37"/>
      <c r="F55" s="37"/>
      <c r="G55" s="37"/>
      <c r="H55" s="37"/>
      <c r="I55" s="46" t="s">
        <v>40</v>
      </c>
      <c r="J55" s="46"/>
      <c r="K55" s="43">
        <f t="shared" si="1"/>
        <v>31</v>
      </c>
      <c r="L55" s="47">
        <v>10</v>
      </c>
      <c r="M55" s="47">
        <v>5</v>
      </c>
      <c r="N55" s="47">
        <v>8</v>
      </c>
      <c r="O55" s="44">
        <v>4</v>
      </c>
      <c r="P55" s="44">
        <v>4</v>
      </c>
      <c r="R55" s="45"/>
      <c r="S55" s="12"/>
    </row>
    <row r="56" spans="2:20" ht="17.25" customHeight="1" x14ac:dyDescent="0.25">
      <c r="B56" s="12"/>
      <c r="C56" s="12"/>
      <c r="D56" s="12"/>
      <c r="E56" s="37"/>
      <c r="F56" s="37"/>
      <c r="G56" s="37"/>
      <c r="H56" s="37"/>
      <c r="I56" s="46" t="s">
        <v>41</v>
      </c>
      <c r="J56" s="46"/>
      <c r="K56" s="43">
        <f t="shared" si="1"/>
        <v>29</v>
      </c>
      <c r="L56" s="47">
        <v>7</v>
      </c>
      <c r="M56" s="47">
        <v>8</v>
      </c>
      <c r="N56" s="47">
        <v>4</v>
      </c>
      <c r="O56" s="44">
        <v>6</v>
      </c>
      <c r="P56" s="44">
        <v>4</v>
      </c>
      <c r="R56" s="45"/>
      <c r="S56" s="12"/>
    </row>
    <row r="57" spans="2:20" ht="17.25" customHeight="1" x14ac:dyDescent="0.25">
      <c r="B57" s="12"/>
      <c r="C57" s="12"/>
      <c r="D57" s="12"/>
      <c r="E57" s="37"/>
      <c r="F57" s="37"/>
      <c r="G57" s="37"/>
      <c r="H57" s="37"/>
      <c r="I57" s="46" t="s">
        <v>42</v>
      </c>
      <c r="J57" s="46"/>
      <c r="K57" s="43">
        <f t="shared" si="1"/>
        <v>28</v>
      </c>
      <c r="L57" s="47">
        <v>10</v>
      </c>
      <c r="M57" s="47">
        <v>7</v>
      </c>
      <c r="N57" s="47">
        <v>2</v>
      </c>
      <c r="O57" s="44">
        <v>8</v>
      </c>
      <c r="P57" s="44">
        <v>1</v>
      </c>
      <c r="R57" s="45"/>
      <c r="S57" s="12"/>
    </row>
    <row r="58" spans="2:20" ht="17.25" customHeight="1" x14ac:dyDescent="0.25">
      <c r="B58" s="12"/>
      <c r="C58" s="12"/>
      <c r="D58" s="12"/>
      <c r="E58" s="37"/>
      <c r="F58" s="37"/>
      <c r="G58" s="37"/>
      <c r="H58" s="37"/>
      <c r="I58" s="46" t="s">
        <v>43</v>
      </c>
      <c r="J58" s="46"/>
      <c r="K58" s="43">
        <f t="shared" si="1"/>
        <v>23</v>
      </c>
      <c r="L58" s="47">
        <v>4</v>
      </c>
      <c r="M58" s="47">
        <v>3</v>
      </c>
      <c r="N58" s="47">
        <v>6</v>
      </c>
      <c r="O58" s="44">
        <v>5</v>
      </c>
      <c r="P58" s="44">
        <v>5</v>
      </c>
      <c r="R58" s="45"/>
      <c r="S58" s="12"/>
    </row>
    <row r="59" spans="2:20" ht="17.25" customHeight="1" x14ac:dyDescent="0.25">
      <c r="B59" s="12"/>
      <c r="C59" s="12"/>
      <c r="D59" s="12"/>
      <c r="E59" s="37"/>
      <c r="F59" s="37"/>
      <c r="G59" s="37"/>
      <c r="H59" s="37"/>
      <c r="I59" s="46" t="s">
        <v>44</v>
      </c>
      <c r="J59" s="46"/>
      <c r="K59" s="43">
        <f t="shared" si="1"/>
        <v>23</v>
      </c>
      <c r="L59" s="47">
        <v>4</v>
      </c>
      <c r="M59" s="47">
        <v>3</v>
      </c>
      <c r="N59" s="47">
        <v>3</v>
      </c>
      <c r="O59" s="44">
        <v>4</v>
      </c>
      <c r="P59" s="44">
        <v>9</v>
      </c>
      <c r="R59" s="45"/>
      <c r="S59" s="12"/>
    </row>
    <row r="60" spans="2:20" ht="17.25" customHeight="1" x14ac:dyDescent="0.25">
      <c r="B60" s="12"/>
      <c r="E60" s="1"/>
      <c r="F60" s="1"/>
      <c r="G60" s="1"/>
      <c r="I60" s="46" t="s">
        <v>45</v>
      </c>
      <c r="J60" s="46"/>
      <c r="K60" s="43">
        <f t="shared" si="1"/>
        <v>22</v>
      </c>
      <c r="L60" s="47">
        <v>9</v>
      </c>
      <c r="M60" s="47">
        <v>8</v>
      </c>
      <c r="N60" s="47">
        <v>2</v>
      </c>
      <c r="O60" s="44">
        <v>1</v>
      </c>
      <c r="P60" s="44">
        <v>2</v>
      </c>
      <c r="R60" s="45"/>
      <c r="S60" s="12"/>
    </row>
    <row r="61" spans="2:20" ht="17.25" customHeight="1" x14ac:dyDescent="0.25">
      <c r="B61" s="12"/>
      <c r="C61" s="49"/>
      <c r="D61" s="49"/>
      <c r="E61" s="49"/>
      <c r="F61" s="49"/>
      <c r="G61" s="49"/>
      <c r="H61" s="49"/>
      <c r="I61" s="46" t="s">
        <v>46</v>
      </c>
      <c r="J61" s="46"/>
      <c r="K61" s="43">
        <f t="shared" si="1"/>
        <v>20</v>
      </c>
      <c r="L61" s="47">
        <v>3</v>
      </c>
      <c r="M61" s="47">
        <v>9</v>
      </c>
      <c r="N61" s="47">
        <v>3</v>
      </c>
      <c r="O61" s="44">
        <v>2</v>
      </c>
      <c r="P61" s="44">
        <v>3</v>
      </c>
      <c r="R61" s="45"/>
      <c r="S61" s="12"/>
    </row>
    <row r="62" spans="2:20" ht="17.25" customHeight="1" x14ac:dyDescent="0.25">
      <c r="B62" s="12"/>
      <c r="C62" s="49"/>
      <c r="D62" s="49"/>
      <c r="E62" s="49"/>
      <c r="F62" s="49"/>
      <c r="G62" s="49"/>
      <c r="H62" s="49"/>
      <c r="I62" s="46" t="s">
        <v>47</v>
      </c>
      <c r="J62" s="46"/>
      <c r="K62" s="43">
        <f t="shared" si="1"/>
        <v>20</v>
      </c>
      <c r="L62" s="47">
        <v>2</v>
      </c>
      <c r="M62" s="47">
        <v>2</v>
      </c>
      <c r="N62" s="47">
        <v>4</v>
      </c>
      <c r="O62" s="44">
        <v>6</v>
      </c>
      <c r="P62" s="44">
        <v>6</v>
      </c>
      <c r="R62" s="50"/>
      <c r="S62" s="51"/>
    </row>
    <row r="63" spans="2:20" ht="17.25" customHeight="1" x14ac:dyDescent="0.25">
      <c r="B63" s="12"/>
      <c r="C63" s="12"/>
      <c r="D63" s="12"/>
      <c r="E63" s="12"/>
      <c r="F63" s="12"/>
      <c r="G63" s="12"/>
      <c r="H63" s="12"/>
      <c r="I63" s="46" t="s">
        <v>48</v>
      </c>
      <c r="J63" s="46"/>
      <c r="K63" s="43">
        <f t="shared" si="1"/>
        <v>19</v>
      </c>
      <c r="L63" s="47">
        <v>3</v>
      </c>
      <c r="M63" s="47">
        <v>3</v>
      </c>
      <c r="N63" s="47">
        <v>5</v>
      </c>
      <c r="O63" s="44">
        <v>0</v>
      </c>
      <c r="P63" s="44">
        <v>8</v>
      </c>
      <c r="R63" s="45"/>
      <c r="S63" s="12"/>
    </row>
    <row r="64" spans="2:20" ht="17.25" customHeight="1" x14ac:dyDescent="0.25">
      <c r="E64" s="12"/>
      <c r="F64" s="12"/>
      <c r="G64" s="12"/>
      <c r="H64" s="12"/>
      <c r="I64" s="46" t="s">
        <v>49</v>
      </c>
      <c r="J64" s="46"/>
      <c r="K64" s="43">
        <f t="shared" si="1"/>
        <v>15</v>
      </c>
      <c r="L64" s="47">
        <v>2</v>
      </c>
      <c r="M64" s="47">
        <v>5</v>
      </c>
      <c r="N64" s="47">
        <v>3</v>
      </c>
      <c r="O64" s="44">
        <v>2</v>
      </c>
      <c r="P64" s="44">
        <v>3</v>
      </c>
      <c r="R64" s="45"/>
      <c r="S64" s="12"/>
    </row>
    <row r="65" spans="1:19" ht="17.25" customHeight="1" x14ac:dyDescent="0.25">
      <c r="E65" s="1"/>
      <c r="F65" s="12"/>
      <c r="G65" s="12"/>
      <c r="H65" s="12"/>
      <c r="I65" s="46" t="s">
        <v>50</v>
      </c>
      <c r="J65" s="46"/>
      <c r="K65" s="43">
        <f t="shared" si="1"/>
        <v>13</v>
      </c>
      <c r="L65" s="47">
        <v>5</v>
      </c>
      <c r="M65" s="47">
        <v>2</v>
      </c>
      <c r="N65" s="47">
        <v>1</v>
      </c>
      <c r="O65" s="44">
        <v>0</v>
      </c>
      <c r="P65" s="44">
        <v>5</v>
      </c>
      <c r="R65" s="45"/>
      <c r="S65" s="12"/>
    </row>
    <row r="66" spans="1:19" ht="17.25" customHeight="1" thickBot="1" x14ac:dyDescent="0.3">
      <c r="E66" s="1"/>
      <c r="F66" s="12"/>
      <c r="G66" s="12"/>
      <c r="H66" s="12"/>
      <c r="I66" s="52" t="s">
        <v>51</v>
      </c>
      <c r="J66" s="52"/>
      <c r="K66" s="43">
        <f t="shared" si="1"/>
        <v>8</v>
      </c>
      <c r="L66" s="53">
        <v>2</v>
      </c>
      <c r="M66" s="53">
        <v>0</v>
      </c>
      <c r="N66" s="53">
        <v>2</v>
      </c>
      <c r="O66" s="53">
        <v>3</v>
      </c>
      <c r="P66" s="53">
        <v>1</v>
      </c>
      <c r="R66" s="45"/>
      <c r="S66" s="12"/>
    </row>
    <row r="67" spans="1:19" x14ac:dyDescent="0.25">
      <c r="E67" s="1"/>
      <c r="F67" s="12"/>
      <c r="G67" s="12"/>
      <c r="H67" s="12"/>
      <c r="I67" s="54" t="s">
        <v>4</v>
      </c>
      <c r="J67" s="54"/>
      <c r="K67" s="55">
        <f>SUM(K41:K66)</f>
        <v>1316</v>
      </c>
      <c r="L67" s="56">
        <f>SUM(L41:L66)</f>
        <v>330</v>
      </c>
      <c r="M67" s="56">
        <f t="shared" ref="M67:P67" si="2">SUM(M41:M66)</f>
        <v>293</v>
      </c>
      <c r="N67" s="56">
        <f t="shared" si="2"/>
        <v>223</v>
      </c>
      <c r="O67" s="56">
        <f t="shared" si="2"/>
        <v>258</v>
      </c>
      <c r="P67" s="56">
        <f t="shared" si="2"/>
        <v>212</v>
      </c>
    </row>
    <row r="68" spans="1:19" ht="15" customHeight="1" x14ac:dyDescent="0.15">
      <c r="B68" s="32" t="s">
        <v>20</v>
      </c>
      <c r="E68" s="1"/>
      <c r="F68" s="12"/>
      <c r="G68" s="12"/>
      <c r="H68" s="12"/>
      <c r="I68" s="32" t="s">
        <v>20</v>
      </c>
      <c r="J68" s="10"/>
      <c r="K68" s="10"/>
      <c r="L68" s="10"/>
      <c r="M68" s="10"/>
    </row>
    <row r="69" spans="1:19" ht="15" customHeight="1" x14ac:dyDescent="0.15">
      <c r="E69" s="1"/>
      <c r="F69" s="12"/>
      <c r="G69" s="12"/>
      <c r="H69" s="12"/>
      <c r="I69" s="10"/>
      <c r="J69" s="10"/>
      <c r="K69" s="10"/>
      <c r="L69" s="10"/>
      <c r="M69" s="10"/>
    </row>
    <row r="70" spans="1:19" ht="22.5" customHeight="1" x14ac:dyDescent="0.2">
      <c r="A70" s="12"/>
      <c r="B70" s="57"/>
      <c r="C70" s="57"/>
      <c r="D70" s="57"/>
      <c r="E70" s="58"/>
      <c r="F70" s="12"/>
      <c r="G70" s="12"/>
      <c r="H70" s="12"/>
      <c r="I70" s="12"/>
      <c r="J70" s="12"/>
      <c r="K70" s="12"/>
      <c r="L70" s="12"/>
      <c r="M70" s="10"/>
      <c r="N70" s="10"/>
      <c r="O70" s="10"/>
      <c r="P70" s="12"/>
      <c r="Q70" s="12"/>
      <c r="R70" s="12"/>
    </row>
    <row r="71" spans="1:19" x14ac:dyDescent="0.15">
      <c r="A71" s="12"/>
      <c r="B71" s="49"/>
      <c r="C71" s="49"/>
      <c r="D71" s="49"/>
      <c r="E71" s="49"/>
      <c r="F71" s="1"/>
      <c r="G71" s="1"/>
      <c r="H71" s="12"/>
      <c r="I71" s="12"/>
      <c r="J71" s="12"/>
      <c r="K71" s="12"/>
      <c r="L71" s="12"/>
      <c r="M71" s="12"/>
      <c r="N71" s="10"/>
      <c r="O71" s="10"/>
      <c r="P71" s="12"/>
      <c r="Q71" s="12"/>
      <c r="R71" s="12"/>
    </row>
    <row r="72" spans="1:19" x14ac:dyDescent="0.15">
      <c r="A72" s="12"/>
      <c r="B72" s="49"/>
      <c r="C72" s="49"/>
      <c r="D72" s="49"/>
      <c r="E72" s="49"/>
      <c r="F72" s="12"/>
      <c r="G72" s="59"/>
      <c r="H72" s="60"/>
      <c r="I72" s="61"/>
      <c r="J72" s="62"/>
      <c r="K72" s="37"/>
      <c r="L72" s="62"/>
      <c r="M72" s="12"/>
      <c r="N72" s="10"/>
      <c r="O72" s="10"/>
      <c r="P72" s="12"/>
      <c r="Q72" s="12"/>
      <c r="R72" s="12"/>
    </row>
    <row r="73" spans="1:19" ht="12" customHeight="1" x14ac:dyDescent="0.15">
      <c r="A73" s="12"/>
      <c r="B73" s="49"/>
      <c r="C73" s="49"/>
      <c r="D73" s="49"/>
      <c r="E73" s="49"/>
      <c r="F73" s="12"/>
      <c r="G73" s="59"/>
      <c r="H73" s="60"/>
      <c r="I73" s="61"/>
      <c r="J73" s="62"/>
      <c r="K73" s="37"/>
      <c r="L73" s="62"/>
      <c r="M73" s="12"/>
      <c r="N73" s="10"/>
      <c r="O73" s="10"/>
      <c r="P73" s="12"/>
      <c r="Q73" s="12"/>
      <c r="R73" s="12"/>
    </row>
    <row r="74" spans="1:19" ht="22.5" customHeight="1" x14ac:dyDescent="0.25">
      <c r="A74" s="12"/>
      <c r="B74" s="63" t="s">
        <v>52</v>
      </c>
      <c r="C74" s="63"/>
      <c r="D74" s="14" t="s">
        <v>4</v>
      </c>
      <c r="E74" s="64" t="s">
        <v>53</v>
      </c>
      <c r="F74" s="12"/>
      <c r="G74" s="63" t="s">
        <v>54</v>
      </c>
      <c r="H74" s="63"/>
      <c r="I74" s="63"/>
      <c r="J74" s="65" t="s">
        <v>4</v>
      </c>
      <c r="K74" s="66" t="s">
        <v>53</v>
      </c>
      <c r="L74" s="12"/>
      <c r="M74" s="67" t="s">
        <v>55</v>
      </c>
      <c r="N74" s="15" t="s">
        <v>4</v>
      </c>
      <c r="O74" s="68" t="s">
        <v>53</v>
      </c>
      <c r="P74" s="12"/>
      <c r="Q74" s="12"/>
      <c r="R74" s="12"/>
    </row>
    <row r="75" spans="1:19" ht="19.5" customHeight="1" x14ac:dyDescent="0.25">
      <c r="A75" s="12"/>
      <c r="B75" s="69" t="s">
        <v>56</v>
      </c>
      <c r="C75" s="69"/>
      <c r="D75" s="70">
        <v>54</v>
      </c>
      <c r="E75" s="71">
        <f t="shared" ref="E75:E88" si="3">D75/$D$89</f>
        <v>0.25471698113207547</v>
      </c>
      <c r="F75" s="12"/>
      <c r="G75" s="72" t="s">
        <v>57</v>
      </c>
      <c r="H75" s="73"/>
      <c r="I75" s="74"/>
      <c r="J75" s="75">
        <v>88</v>
      </c>
      <c r="K75" s="21">
        <f t="shared" ref="K75:K85" si="4">J75/$J$86</f>
        <v>0.41509433962264153</v>
      </c>
      <c r="L75" s="76"/>
      <c r="M75" s="77" t="s">
        <v>58</v>
      </c>
      <c r="N75" s="78">
        <v>170</v>
      </c>
      <c r="O75" s="79">
        <f>N75/$N$77</f>
        <v>0.80188679245283023</v>
      </c>
      <c r="P75" s="12"/>
      <c r="Q75" s="12"/>
      <c r="R75" s="12"/>
    </row>
    <row r="76" spans="1:19" ht="19.5" customHeight="1" thickBot="1" x14ac:dyDescent="0.3">
      <c r="A76" s="12"/>
      <c r="B76" s="17" t="s">
        <v>59</v>
      </c>
      <c r="C76" s="17"/>
      <c r="D76" s="80">
        <v>35</v>
      </c>
      <c r="E76" s="71">
        <f t="shared" si="3"/>
        <v>0.1650943396226415</v>
      </c>
      <c r="F76" s="12"/>
      <c r="G76" s="72" t="s">
        <v>60</v>
      </c>
      <c r="H76" s="73"/>
      <c r="I76" s="74"/>
      <c r="J76" s="75">
        <v>19</v>
      </c>
      <c r="K76" s="21">
        <f t="shared" si="4"/>
        <v>8.9622641509433956E-2</v>
      </c>
      <c r="L76" s="49"/>
      <c r="M76" s="81" t="s">
        <v>61</v>
      </c>
      <c r="N76" s="82">
        <v>42</v>
      </c>
      <c r="O76" s="83">
        <f>N76/$N$77</f>
        <v>0.19811320754716982</v>
      </c>
      <c r="P76" s="12"/>
      <c r="Q76" s="12"/>
      <c r="R76" s="12"/>
    </row>
    <row r="77" spans="1:19" ht="19.5" customHeight="1" x14ac:dyDescent="0.25">
      <c r="A77" s="12"/>
      <c r="B77" s="17" t="s">
        <v>62</v>
      </c>
      <c r="C77" s="17"/>
      <c r="D77" s="80">
        <v>14</v>
      </c>
      <c r="E77" s="71">
        <f t="shared" si="3"/>
        <v>6.6037735849056603E-2</v>
      </c>
      <c r="F77" s="12"/>
      <c r="G77" s="72" t="s">
        <v>63</v>
      </c>
      <c r="H77" s="73"/>
      <c r="I77" s="74"/>
      <c r="J77" s="75">
        <v>25</v>
      </c>
      <c r="K77" s="21">
        <f t="shared" si="4"/>
        <v>0.11792452830188679</v>
      </c>
      <c r="L77" s="49"/>
      <c r="M77" s="84" t="s">
        <v>4</v>
      </c>
      <c r="N77" s="85">
        <f>SUM(N75:N76)</f>
        <v>212</v>
      </c>
      <c r="O77" s="86">
        <f>SUM(O75:O76)</f>
        <v>1</v>
      </c>
      <c r="P77" s="12"/>
      <c r="Q77" s="12"/>
      <c r="R77" s="12"/>
    </row>
    <row r="78" spans="1:19" ht="19.5" customHeight="1" x14ac:dyDescent="0.25">
      <c r="B78" s="17" t="s">
        <v>64</v>
      </c>
      <c r="C78" s="17"/>
      <c r="D78" s="80">
        <v>6</v>
      </c>
      <c r="E78" s="71">
        <f t="shared" si="3"/>
        <v>2.8301886792452831E-2</v>
      </c>
      <c r="F78" s="12"/>
      <c r="G78" s="72" t="s">
        <v>65</v>
      </c>
      <c r="H78" s="73"/>
      <c r="I78" s="74"/>
      <c r="J78" s="75">
        <v>6</v>
      </c>
      <c r="K78" s="21">
        <f t="shared" si="4"/>
        <v>2.8301886792452831E-2</v>
      </c>
      <c r="L78" s="87"/>
      <c r="M78" s="87"/>
      <c r="P78" s="12"/>
      <c r="Q78" s="12"/>
      <c r="R78" s="12"/>
    </row>
    <row r="79" spans="1:19" ht="16.5" x14ac:dyDescent="0.25">
      <c r="A79" s="12"/>
      <c r="B79" s="88" t="s">
        <v>66</v>
      </c>
      <c r="C79" s="88"/>
      <c r="D79" s="80">
        <v>1</v>
      </c>
      <c r="E79" s="71">
        <f t="shared" si="3"/>
        <v>4.7169811320754715E-3</v>
      </c>
      <c r="F79" s="12"/>
      <c r="G79" s="72" t="s">
        <v>67</v>
      </c>
      <c r="H79" s="73"/>
      <c r="I79" s="74"/>
      <c r="J79" s="75">
        <v>5</v>
      </c>
      <c r="K79" s="21">
        <f t="shared" si="4"/>
        <v>2.358490566037736E-2</v>
      </c>
      <c r="L79" s="89"/>
      <c r="M79" s="89"/>
      <c r="P79" s="12"/>
      <c r="Q79" s="12"/>
      <c r="R79" s="12"/>
    </row>
    <row r="80" spans="1:19" ht="19.5" customHeight="1" x14ac:dyDescent="0.25">
      <c r="B80" s="17" t="s">
        <v>68</v>
      </c>
      <c r="C80" s="17"/>
      <c r="D80" s="80">
        <v>1</v>
      </c>
      <c r="E80" s="71">
        <f t="shared" si="3"/>
        <v>4.7169811320754715E-3</v>
      </c>
      <c r="F80" s="12"/>
      <c r="G80" s="72" t="s">
        <v>69</v>
      </c>
      <c r="H80" s="73"/>
      <c r="I80" s="74"/>
      <c r="J80" s="75">
        <v>31</v>
      </c>
      <c r="K80" s="21">
        <f t="shared" si="4"/>
        <v>0.14622641509433962</v>
      </c>
      <c r="L80" s="90"/>
      <c r="M80" s="62"/>
      <c r="P80" s="12"/>
      <c r="Q80" s="12"/>
      <c r="R80" s="12"/>
    </row>
    <row r="81" spans="2:18" ht="19.5" customHeight="1" x14ac:dyDescent="0.25">
      <c r="B81" s="17" t="s">
        <v>70</v>
      </c>
      <c r="C81" s="17"/>
      <c r="D81" s="80">
        <v>3</v>
      </c>
      <c r="E81" s="71">
        <f t="shared" si="3"/>
        <v>1.4150943396226415E-2</v>
      </c>
      <c r="F81" s="12"/>
      <c r="G81" s="72" t="s">
        <v>71</v>
      </c>
      <c r="H81" s="73"/>
      <c r="I81" s="74"/>
      <c r="J81" s="75">
        <v>0</v>
      </c>
      <c r="K81" s="21">
        <f t="shared" si="4"/>
        <v>0</v>
      </c>
      <c r="L81" s="90"/>
      <c r="M81" s="62"/>
      <c r="P81" s="12"/>
      <c r="Q81" s="12"/>
      <c r="R81" s="12"/>
    </row>
    <row r="82" spans="2:18" ht="19.5" customHeight="1" x14ac:dyDescent="0.25">
      <c r="B82" s="17" t="s">
        <v>72</v>
      </c>
      <c r="C82" s="17"/>
      <c r="D82" s="80">
        <v>0</v>
      </c>
      <c r="E82" s="71">
        <f t="shared" si="3"/>
        <v>0</v>
      </c>
      <c r="F82" s="12"/>
      <c r="G82" s="72" t="s">
        <v>73</v>
      </c>
      <c r="H82" s="73"/>
      <c r="I82" s="74"/>
      <c r="J82" s="75">
        <v>9</v>
      </c>
      <c r="K82" s="21">
        <f t="shared" si="4"/>
        <v>4.2452830188679243E-2</v>
      </c>
      <c r="L82" s="90"/>
      <c r="M82" s="62"/>
      <c r="P82" s="12"/>
      <c r="Q82" s="12"/>
      <c r="R82" s="12"/>
    </row>
    <row r="83" spans="2:18" ht="19.5" customHeight="1" x14ac:dyDescent="0.25">
      <c r="B83" s="17" t="s">
        <v>74</v>
      </c>
      <c r="C83" s="17"/>
      <c r="D83" s="80">
        <v>2</v>
      </c>
      <c r="E83" s="71">
        <f t="shared" si="3"/>
        <v>9.433962264150943E-3</v>
      </c>
      <c r="F83" s="12"/>
      <c r="G83" s="72" t="s">
        <v>75</v>
      </c>
      <c r="H83" s="73"/>
      <c r="I83" s="74"/>
      <c r="J83" s="75">
        <v>5</v>
      </c>
      <c r="K83" s="21">
        <f t="shared" si="4"/>
        <v>2.358490566037736E-2</v>
      </c>
      <c r="L83" s="90"/>
      <c r="M83" s="62"/>
      <c r="P83" s="12"/>
      <c r="Q83" s="12"/>
      <c r="R83" s="12"/>
    </row>
    <row r="84" spans="2:18" ht="19.5" customHeight="1" x14ac:dyDescent="0.25">
      <c r="B84" s="17" t="s">
        <v>76</v>
      </c>
      <c r="C84" s="17"/>
      <c r="D84" s="91">
        <v>13</v>
      </c>
      <c r="E84" s="71">
        <f t="shared" si="3"/>
        <v>6.1320754716981132E-2</v>
      </c>
      <c r="F84" s="12"/>
      <c r="G84" s="72" t="s">
        <v>77</v>
      </c>
      <c r="H84" s="73"/>
      <c r="I84" s="74"/>
      <c r="J84" s="75">
        <v>6</v>
      </c>
      <c r="K84" s="21">
        <f t="shared" si="4"/>
        <v>2.8301886792452831E-2</v>
      </c>
      <c r="L84" s="90"/>
      <c r="M84" s="62"/>
      <c r="P84" s="12"/>
      <c r="Q84" s="12"/>
      <c r="R84" s="12"/>
    </row>
    <row r="85" spans="2:18" ht="19.5" customHeight="1" thickBot="1" x14ac:dyDescent="0.3">
      <c r="B85" s="17" t="s">
        <v>78</v>
      </c>
      <c r="C85" s="17"/>
      <c r="D85" s="80">
        <v>20</v>
      </c>
      <c r="E85" s="71">
        <f t="shared" si="3"/>
        <v>9.4339622641509441E-2</v>
      </c>
      <c r="F85" s="12"/>
      <c r="G85" s="72" t="s">
        <v>79</v>
      </c>
      <c r="H85" s="73"/>
      <c r="I85" s="74"/>
      <c r="J85" s="75">
        <v>18</v>
      </c>
      <c r="K85" s="21">
        <f t="shared" si="4"/>
        <v>8.4905660377358486E-2</v>
      </c>
      <c r="L85" s="90"/>
      <c r="M85" s="62"/>
      <c r="P85" s="12"/>
      <c r="Q85" s="12"/>
      <c r="R85" s="12"/>
    </row>
    <row r="86" spans="2:18" ht="19.5" customHeight="1" x14ac:dyDescent="0.25">
      <c r="B86" s="17" t="s">
        <v>80</v>
      </c>
      <c r="C86" s="17"/>
      <c r="D86" s="80">
        <v>17</v>
      </c>
      <c r="E86" s="71">
        <f t="shared" si="3"/>
        <v>8.0188679245283015E-2</v>
      </c>
      <c r="F86" s="92"/>
      <c r="G86" s="93" t="s">
        <v>4</v>
      </c>
      <c r="H86" s="93"/>
      <c r="I86" s="93"/>
      <c r="J86" s="23">
        <f>SUM(J75:J85)</f>
        <v>212</v>
      </c>
      <c r="K86" s="86">
        <f>SUM(K75:K85)</f>
        <v>1.0000000000000002</v>
      </c>
      <c r="P86" s="12"/>
      <c r="Q86" s="12"/>
      <c r="R86" s="12"/>
    </row>
    <row r="87" spans="2:18" ht="19.5" customHeight="1" x14ac:dyDescent="0.25">
      <c r="B87" s="17" t="s">
        <v>81</v>
      </c>
      <c r="C87" s="17"/>
      <c r="D87" s="80">
        <v>44</v>
      </c>
      <c r="E87" s="71">
        <f t="shared" si="3"/>
        <v>0.20754716981132076</v>
      </c>
      <c r="F87" s="94"/>
      <c r="P87" s="12"/>
      <c r="Q87" s="12"/>
      <c r="R87" s="12"/>
    </row>
    <row r="88" spans="2:18" ht="19.5" customHeight="1" thickBot="1" x14ac:dyDescent="0.3">
      <c r="B88" s="81" t="s">
        <v>82</v>
      </c>
      <c r="C88" s="81"/>
      <c r="D88" s="27">
        <v>2</v>
      </c>
      <c r="E88" s="95">
        <f t="shared" si="3"/>
        <v>9.433962264150943E-3</v>
      </c>
      <c r="F88" s="94"/>
      <c r="P88" s="12"/>
      <c r="Q88" s="12"/>
      <c r="R88" s="12"/>
    </row>
    <row r="89" spans="2:18" ht="19.5" customHeight="1" x14ac:dyDescent="0.25">
      <c r="B89" s="22" t="s">
        <v>4</v>
      </c>
      <c r="C89" s="22"/>
      <c r="D89" s="23">
        <f>SUM(D75:D88)</f>
        <v>212</v>
      </c>
      <c r="E89" s="86">
        <f>SUM(E75:E88)</f>
        <v>1.0000000000000002</v>
      </c>
      <c r="F89" s="94"/>
      <c r="P89" s="12"/>
      <c r="Q89" s="12"/>
      <c r="R89" s="12"/>
    </row>
    <row r="90" spans="2:18" x14ac:dyDescent="0.25">
      <c r="F90" s="94"/>
      <c r="P90" s="12"/>
      <c r="Q90" s="12"/>
      <c r="R90" s="12"/>
    </row>
    <row r="91" spans="2:18" x14ac:dyDescent="0.25">
      <c r="B91" s="96"/>
      <c r="C91" s="97"/>
      <c r="D91" s="97"/>
      <c r="E91" s="97"/>
      <c r="F91" s="12"/>
      <c r="G91" s="98"/>
      <c r="P91" s="12"/>
      <c r="Q91" s="12"/>
      <c r="R91" s="12"/>
    </row>
    <row r="92" spans="2:18" x14ac:dyDescent="0.25">
      <c r="B92" s="96"/>
      <c r="C92" s="97"/>
      <c r="D92" s="97"/>
      <c r="E92" s="97"/>
      <c r="F92" s="12"/>
      <c r="G92" s="98"/>
      <c r="P92" s="12"/>
      <c r="Q92" s="12"/>
      <c r="R92" s="12"/>
    </row>
    <row r="93" spans="2:18" ht="27.75" customHeight="1" x14ac:dyDescent="0.25">
      <c r="B93" s="12"/>
      <c r="C93" s="12"/>
      <c r="D93" s="12"/>
      <c r="E93" s="37"/>
      <c r="F93" s="37"/>
      <c r="G93" s="37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</row>
    <row r="94" spans="2:18" ht="27" customHeight="1" x14ac:dyDescent="0.25">
      <c r="B94" s="99"/>
      <c r="C94" s="99"/>
      <c r="D94" s="99"/>
      <c r="E94" s="100"/>
      <c r="F94" s="100"/>
      <c r="G94" s="100"/>
      <c r="H94" s="49"/>
      <c r="I94" s="12"/>
      <c r="J94" s="12"/>
      <c r="K94" s="99"/>
      <c r="L94" s="99"/>
      <c r="M94" s="99"/>
      <c r="N94" s="99"/>
      <c r="O94" s="99"/>
      <c r="P94" s="12"/>
      <c r="Q94" s="12"/>
      <c r="R94" s="12"/>
    </row>
    <row r="95" spans="2:18" ht="21.75" customHeight="1" x14ac:dyDescent="0.25">
      <c r="B95" s="99"/>
      <c r="C95" s="99"/>
      <c r="D95" s="99"/>
      <c r="E95" s="100"/>
      <c r="F95" s="100"/>
      <c r="G95" s="100"/>
      <c r="H95" s="49"/>
      <c r="I95" s="12"/>
      <c r="J95" s="12"/>
      <c r="K95" s="99"/>
      <c r="L95" s="99"/>
      <c r="M95" s="99"/>
      <c r="N95" s="99"/>
      <c r="O95" s="99"/>
      <c r="P95" s="12"/>
      <c r="Q95" s="12"/>
      <c r="R95" s="12"/>
    </row>
    <row r="96" spans="2:18" ht="23.25" customHeight="1" x14ac:dyDescent="0.25">
      <c r="B96" s="101" t="s">
        <v>83</v>
      </c>
      <c r="C96" s="102" t="s">
        <v>4</v>
      </c>
      <c r="D96" s="103" t="s">
        <v>53</v>
      </c>
      <c r="E96" s="37"/>
      <c r="F96" s="1"/>
      <c r="G96" s="104" t="s">
        <v>84</v>
      </c>
      <c r="H96" s="104"/>
      <c r="I96" s="12"/>
      <c r="J96" s="12"/>
      <c r="K96" s="13" t="s">
        <v>85</v>
      </c>
      <c r="L96" s="13"/>
      <c r="M96" s="105" t="s">
        <v>4</v>
      </c>
      <c r="N96" s="106" t="s">
        <v>53</v>
      </c>
      <c r="O96" s="107"/>
      <c r="P96" s="12"/>
      <c r="Q96" s="12"/>
      <c r="R96" s="12"/>
    </row>
    <row r="97" spans="2:22" ht="19.5" customHeight="1" x14ac:dyDescent="0.25">
      <c r="B97" s="108" t="s">
        <v>86</v>
      </c>
      <c r="C97" s="109">
        <v>1</v>
      </c>
      <c r="D97" s="110">
        <f t="shared" ref="D97:D103" si="5">C97/$C$104</f>
        <v>4.7169811320754715E-3</v>
      </c>
      <c r="E97" s="37"/>
      <c r="F97" s="1"/>
      <c r="G97" s="111">
        <f>SUM(D97:D100)</f>
        <v>5.6603773584905662E-2</v>
      </c>
      <c r="H97" s="12"/>
      <c r="I97" s="12"/>
      <c r="J97" s="12"/>
      <c r="K97" s="112" t="s">
        <v>87</v>
      </c>
      <c r="L97" s="113"/>
      <c r="M97" s="114">
        <v>208</v>
      </c>
      <c r="N97" s="115">
        <f>M97/$M$99</f>
        <v>0.98113207547169812</v>
      </c>
      <c r="O97" s="116"/>
      <c r="P97" s="12"/>
      <c r="Q97" s="12"/>
      <c r="R97" s="12"/>
    </row>
    <row r="98" spans="2:22" ht="19.5" customHeight="1" thickBot="1" x14ac:dyDescent="0.3">
      <c r="B98" s="108" t="s">
        <v>88</v>
      </c>
      <c r="C98" s="109">
        <v>1</v>
      </c>
      <c r="D98" s="110">
        <f t="shared" si="5"/>
        <v>4.7169811320754715E-3</v>
      </c>
      <c r="E98" s="37"/>
      <c r="F98" s="1"/>
      <c r="H98" s="12"/>
      <c r="I98" s="12"/>
      <c r="J98" s="12"/>
      <c r="K98" s="117" t="s">
        <v>89</v>
      </c>
      <c r="L98" s="118"/>
      <c r="M98" s="119">
        <v>4</v>
      </c>
      <c r="N98" s="120">
        <f>M98/$M$99</f>
        <v>1.8867924528301886E-2</v>
      </c>
      <c r="O98" s="116"/>
      <c r="P98" s="12"/>
      <c r="Q98" s="12"/>
      <c r="R98" s="12"/>
    </row>
    <row r="99" spans="2:22" ht="19.5" customHeight="1" x14ac:dyDescent="0.25">
      <c r="B99" s="108" t="s">
        <v>90</v>
      </c>
      <c r="C99" s="109">
        <v>1</v>
      </c>
      <c r="D99" s="110">
        <f t="shared" si="5"/>
        <v>4.7169811320754715E-3</v>
      </c>
      <c r="E99" s="37"/>
      <c r="F99" s="1"/>
      <c r="G99" s="1"/>
      <c r="H99" s="121"/>
      <c r="I99" s="122" t="s">
        <v>91</v>
      </c>
      <c r="J99" s="12"/>
      <c r="K99" s="123" t="s">
        <v>4</v>
      </c>
      <c r="L99" s="123"/>
      <c r="M99" s="124">
        <f>SUM(M97:M98)</f>
        <v>212</v>
      </c>
      <c r="N99" s="125">
        <f>SUM(N97:N98)</f>
        <v>1</v>
      </c>
      <c r="O99" s="126"/>
      <c r="P99" s="12"/>
      <c r="Q99" s="12"/>
      <c r="R99" s="12"/>
    </row>
    <row r="100" spans="2:22" ht="23.25" customHeight="1" x14ac:dyDescent="0.25">
      <c r="B100" s="108" t="s">
        <v>92</v>
      </c>
      <c r="C100" s="109">
        <v>9</v>
      </c>
      <c r="D100" s="110">
        <f t="shared" si="5"/>
        <v>4.2452830188679243E-2</v>
      </c>
      <c r="E100" s="37"/>
      <c r="F100" s="1"/>
      <c r="G100" s="1"/>
      <c r="I100" s="111">
        <f>SUM(D101:D102)</f>
        <v>0.91981132075471694</v>
      </c>
      <c r="J100" s="12"/>
      <c r="N100" s="2"/>
      <c r="O100" s="127"/>
      <c r="P100" s="12"/>
      <c r="Q100" s="12"/>
      <c r="R100" s="12"/>
    </row>
    <row r="101" spans="2:22" ht="22.5" customHeight="1" x14ac:dyDescent="0.25">
      <c r="B101" s="108" t="s">
        <v>93</v>
      </c>
      <c r="C101" s="109">
        <v>91</v>
      </c>
      <c r="D101" s="110">
        <f t="shared" si="5"/>
        <v>0.42924528301886794</v>
      </c>
      <c r="E101" s="37"/>
      <c r="F101" s="1"/>
      <c r="G101" s="128"/>
      <c r="H101" s="12"/>
      <c r="I101" s="12"/>
      <c r="J101" s="12"/>
      <c r="K101" s="12"/>
      <c r="L101" s="49"/>
      <c r="M101" s="49"/>
      <c r="N101" s="37"/>
      <c r="O101" s="51"/>
      <c r="P101" s="12"/>
      <c r="Q101" s="12"/>
      <c r="R101" s="12"/>
    </row>
    <row r="102" spans="2:22" ht="19.5" customHeight="1" x14ac:dyDescent="0.25">
      <c r="B102" s="108" t="s">
        <v>94</v>
      </c>
      <c r="C102" s="109">
        <v>104</v>
      </c>
      <c r="D102" s="110">
        <f t="shared" si="5"/>
        <v>0.49056603773584906</v>
      </c>
      <c r="E102" s="37"/>
      <c r="F102" s="1"/>
      <c r="G102" s="128" t="s">
        <v>95</v>
      </c>
      <c r="H102" s="12"/>
      <c r="I102" s="12"/>
      <c r="J102" s="12"/>
      <c r="K102" s="13" t="s">
        <v>96</v>
      </c>
      <c r="L102" s="13"/>
      <c r="M102" s="105" t="s">
        <v>4</v>
      </c>
      <c r="N102" s="106" t="s">
        <v>53</v>
      </c>
      <c r="O102" s="107"/>
      <c r="P102" s="12"/>
      <c r="Q102" s="12"/>
      <c r="R102" s="12"/>
    </row>
    <row r="103" spans="2:22" ht="19.5" customHeight="1" thickBot="1" x14ac:dyDescent="0.3">
      <c r="B103" s="129" t="s">
        <v>97</v>
      </c>
      <c r="C103" s="82">
        <v>5</v>
      </c>
      <c r="D103" s="110">
        <f t="shared" si="5"/>
        <v>2.358490566037736E-2</v>
      </c>
      <c r="E103" s="37"/>
      <c r="F103" s="1"/>
      <c r="G103" s="111">
        <f>SUM(D103)</f>
        <v>2.358490566037736E-2</v>
      </c>
      <c r="H103" s="12"/>
      <c r="I103" s="12"/>
      <c r="J103" s="12"/>
      <c r="K103" s="112" t="s">
        <v>98</v>
      </c>
      <c r="L103" s="130"/>
      <c r="M103" s="114">
        <v>42</v>
      </c>
      <c r="N103" s="115">
        <f>M103/$M$106</f>
        <v>0.19811320754716982</v>
      </c>
      <c r="O103" s="116"/>
      <c r="P103" s="12"/>
      <c r="Q103" s="12"/>
      <c r="R103" s="12"/>
    </row>
    <row r="104" spans="2:22" ht="19.5" customHeight="1" x14ac:dyDescent="0.25">
      <c r="B104" s="131" t="s">
        <v>4</v>
      </c>
      <c r="C104" s="132">
        <f>SUM(C97:C103)</f>
        <v>212</v>
      </c>
      <c r="D104" s="133">
        <f>SUM(D97:D103)</f>
        <v>1</v>
      </c>
      <c r="E104" s="37"/>
      <c r="H104" s="12"/>
      <c r="I104" s="12"/>
      <c r="J104" s="12"/>
      <c r="K104" s="112" t="s">
        <v>99</v>
      </c>
      <c r="L104" s="130"/>
      <c r="M104" s="114">
        <v>141</v>
      </c>
      <c r="N104" s="115">
        <f t="shared" ref="N104:N105" si="6">M104/$M$106</f>
        <v>0.66509433962264153</v>
      </c>
      <c r="O104" s="116"/>
      <c r="P104" s="12"/>
      <c r="Q104" s="12"/>
      <c r="R104" s="12"/>
    </row>
    <row r="105" spans="2:22" ht="19.5" customHeight="1" thickBot="1" x14ac:dyDescent="0.3">
      <c r="B105" s="134"/>
      <c r="C105" s="134"/>
      <c r="D105" s="135"/>
      <c r="E105" s="136"/>
      <c r="H105" s="12"/>
      <c r="I105" s="12"/>
      <c r="J105" s="12"/>
      <c r="K105" s="137" t="s">
        <v>100</v>
      </c>
      <c r="L105" s="138"/>
      <c r="M105" s="139">
        <v>29</v>
      </c>
      <c r="N105" s="115">
        <f t="shared" si="6"/>
        <v>0.13679245283018868</v>
      </c>
      <c r="O105" s="116"/>
      <c r="P105" s="12"/>
      <c r="Q105" s="12"/>
      <c r="R105" s="12"/>
    </row>
    <row r="106" spans="2:22" ht="19.5" customHeight="1" x14ac:dyDescent="0.25">
      <c r="B106" s="134"/>
      <c r="C106" s="134"/>
      <c r="D106" s="135"/>
      <c r="E106" s="136"/>
      <c r="H106" s="12"/>
      <c r="I106" s="12"/>
      <c r="J106" s="12"/>
      <c r="K106" s="140" t="s">
        <v>4</v>
      </c>
      <c r="L106" s="140"/>
      <c r="M106" s="124">
        <f>SUM(M103:M105)</f>
        <v>212</v>
      </c>
      <c r="N106" s="141">
        <f>SUM(N103:N105)</f>
        <v>1</v>
      </c>
      <c r="O106" s="126"/>
      <c r="P106" s="12"/>
      <c r="Q106" s="12"/>
      <c r="R106" s="12"/>
    </row>
    <row r="107" spans="2:22" x14ac:dyDescent="0.25">
      <c r="B107" s="12"/>
      <c r="C107" s="12"/>
      <c r="D107" s="12"/>
      <c r="E107" s="37"/>
      <c r="F107" s="37"/>
      <c r="G107" s="37"/>
      <c r="H107" s="12"/>
      <c r="I107" s="12"/>
      <c r="J107" s="12"/>
      <c r="P107" s="12"/>
      <c r="Q107" s="12"/>
      <c r="R107" s="12"/>
    </row>
    <row r="108" spans="2:22" ht="15.75" customHeight="1" x14ac:dyDescent="0.25">
      <c r="B108" s="99"/>
      <c r="C108" s="99"/>
      <c r="D108" s="99"/>
      <c r="E108" s="99"/>
      <c r="F108" s="99"/>
      <c r="G108" s="142"/>
      <c r="H108" s="12"/>
      <c r="I108" s="12"/>
      <c r="J108" s="12"/>
      <c r="P108" s="12"/>
      <c r="Q108" s="12"/>
      <c r="R108" s="12"/>
    </row>
    <row r="109" spans="2:22" ht="33" customHeight="1" x14ac:dyDescent="0.25">
      <c r="B109" s="142"/>
      <c r="C109" s="142"/>
      <c r="D109" s="142"/>
      <c r="E109" s="142"/>
      <c r="F109" s="142"/>
      <c r="G109" s="142"/>
      <c r="H109" s="12"/>
      <c r="I109" s="143"/>
      <c r="J109" s="12"/>
      <c r="K109" s="144"/>
      <c r="L109" s="12"/>
      <c r="M109" s="145"/>
      <c r="N109" s="146"/>
      <c r="O109" s="147"/>
      <c r="P109" s="12"/>
      <c r="Q109" s="12"/>
      <c r="R109" s="12"/>
    </row>
    <row r="110" spans="2:22" ht="21.75" customHeight="1" x14ac:dyDescent="0.25">
      <c r="B110" s="148" t="s">
        <v>101</v>
      </c>
      <c r="C110" s="148"/>
      <c r="D110" s="148"/>
      <c r="E110" s="102" t="s">
        <v>4</v>
      </c>
      <c r="F110" s="103" t="s">
        <v>53</v>
      </c>
      <c r="G110" s="12"/>
      <c r="H110" s="87"/>
      <c r="I110" s="87"/>
      <c r="J110" s="12"/>
      <c r="K110" s="149"/>
      <c r="L110" s="12"/>
      <c r="M110" s="12"/>
      <c r="N110" s="12"/>
      <c r="O110" s="12"/>
      <c r="P110" s="12"/>
      <c r="Q110" s="12"/>
      <c r="R110" s="12"/>
    </row>
    <row r="111" spans="2:22" ht="15" customHeight="1" x14ac:dyDescent="0.25">
      <c r="B111" s="150" t="s">
        <v>102</v>
      </c>
      <c r="C111" s="151"/>
      <c r="D111" s="151"/>
      <c r="E111" s="152">
        <v>9</v>
      </c>
      <c r="F111" s="153">
        <f>E111/$E$149</f>
        <v>4.2452830188679243E-2</v>
      </c>
      <c r="G111" s="12"/>
      <c r="H111" s="12"/>
      <c r="I111" s="12"/>
      <c r="J111" s="12"/>
      <c r="K111" s="12"/>
      <c r="L111" s="12"/>
      <c r="M111" s="12"/>
      <c r="N111" s="12"/>
      <c r="O111" s="12"/>
      <c r="V111" s="12"/>
    </row>
    <row r="112" spans="2:22" ht="15" customHeight="1" x14ac:dyDescent="0.25">
      <c r="B112" s="150" t="s">
        <v>103</v>
      </c>
      <c r="C112" s="151"/>
      <c r="D112" s="151"/>
      <c r="E112" s="152">
        <v>66</v>
      </c>
      <c r="F112" s="153">
        <f t="shared" ref="F112:F148" si="7">E112/$E$149</f>
        <v>0.31132075471698112</v>
      </c>
      <c r="G112" s="12"/>
      <c r="H112" s="12"/>
      <c r="I112" s="12"/>
      <c r="J112" s="12"/>
      <c r="K112" s="12"/>
      <c r="L112" s="12"/>
      <c r="M112" s="12"/>
      <c r="N112" s="12"/>
      <c r="O112" s="12"/>
      <c r="V112" s="12"/>
    </row>
    <row r="113" spans="1:22" ht="15" customHeight="1" x14ac:dyDescent="0.25">
      <c r="B113" s="150" t="s">
        <v>104</v>
      </c>
      <c r="C113" s="151"/>
      <c r="D113" s="151"/>
      <c r="E113" s="152">
        <v>10</v>
      </c>
      <c r="F113" s="153">
        <f t="shared" si="7"/>
        <v>4.716981132075472E-2</v>
      </c>
      <c r="G113" s="12"/>
      <c r="H113" s="12"/>
      <c r="I113" s="12"/>
      <c r="J113" s="12"/>
      <c r="K113" s="12"/>
      <c r="L113" s="12"/>
      <c r="M113" s="12"/>
      <c r="N113" s="12"/>
      <c r="O113" s="12"/>
      <c r="V113" s="12"/>
    </row>
    <row r="114" spans="1:22" ht="15" customHeight="1" x14ac:dyDescent="0.25">
      <c r="B114" s="154" t="s">
        <v>105</v>
      </c>
      <c r="C114" s="155"/>
      <c r="D114" s="155"/>
      <c r="E114" s="156">
        <v>0</v>
      </c>
      <c r="F114" s="153">
        <f t="shared" si="7"/>
        <v>0</v>
      </c>
      <c r="G114" s="12"/>
      <c r="H114" s="12"/>
      <c r="I114" s="12"/>
      <c r="J114" s="12"/>
      <c r="K114" s="12"/>
      <c r="L114" s="12"/>
      <c r="M114" s="12"/>
      <c r="N114" s="12"/>
      <c r="O114" s="12"/>
      <c r="V114" s="12"/>
    </row>
    <row r="115" spans="1:22" ht="15" customHeight="1" x14ac:dyDescent="0.25">
      <c r="A115" s="1">
        <v>1</v>
      </c>
      <c r="B115" s="157" t="s">
        <v>106</v>
      </c>
      <c r="C115" s="158"/>
      <c r="D115" s="158"/>
      <c r="E115" s="159">
        <v>0</v>
      </c>
      <c r="F115" s="153">
        <f t="shared" si="7"/>
        <v>0</v>
      </c>
      <c r="G115" s="12"/>
      <c r="H115" s="12"/>
      <c r="I115" s="12"/>
      <c r="J115" s="12"/>
      <c r="K115" s="12"/>
      <c r="L115" s="12"/>
      <c r="M115" s="12"/>
      <c r="N115" s="12"/>
      <c r="O115" s="12"/>
      <c r="V115" s="12"/>
    </row>
    <row r="116" spans="1:22" ht="15" customHeight="1" x14ac:dyDescent="0.25">
      <c r="B116" s="157" t="s">
        <v>107</v>
      </c>
      <c r="C116" s="158"/>
      <c r="D116" s="158"/>
      <c r="E116" s="159">
        <v>80</v>
      </c>
      <c r="F116" s="153">
        <f t="shared" si="7"/>
        <v>0.37735849056603776</v>
      </c>
      <c r="G116" s="12"/>
      <c r="H116" s="12"/>
      <c r="I116" s="160"/>
      <c r="J116" s="12"/>
      <c r="K116" s="12"/>
      <c r="L116" s="12"/>
      <c r="M116" s="12"/>
      <c r="N116" s="12"/>
      <c r="O116" s="12"/>
      <c r="V116" s="12"/>
    </row>
    <row r="117" spans="1:22" ht="15" customHeight="1" x14ac:dyDescent="0.25">
      <c r="B117" s="157" t="s">
        <v>108</v>
      </c>
      <c r="C117" s="158"/>
      <c r="D117" s="158"/>
      <c r="E117" s="159">
        <v>20</v>
      </c>
      <c r="F117" s="153">
        <f t="shared" si="7"/>
        <v>9.4339622641509441E-2</v>
      </c>
      <c r="G117" s="12"/>
      <c r="H117" s="161"/>
      <c r="I117" s="162"/>
      <c r="J117" s="163"/>
      <c r="K117" s="12"/>
      <c r="L117" s="12"/>
      <c r="M117" s="12"/>
      <c r="N117" s="12"/>
      <c r="O117" s="12"/>
      <c r="V117" s="12"/>
    </row>
    <row r="118" spans="1:22" ht="15" customHeight="1" x14ac:dyDescent="0.25">
      <c r="B118" s="157" t="s">
        <v>109</v>
      </c>
      <c r="C118" s="158"/>
      <c r="D118" s="158"/>
      <c r="E118" s="159">
        <v>0</v>
      </c>
      <c r="F118" s="153">
        <f t="shared" si="7"/>
        <v>0</v>
      </c>
      <c r="G118" s="12"/>
      <c r="H118" s="12"/>
      <c r="I118" s="164"/>
      <c r="J118" s="163"/>
      <c r="K118" s="12"/>
      <c r="L118" s="12"/>
      <c r="M118" s="12"/>
      <c r="N118" s="12"/>
      <c r="O118" s="12"/>
      <c r="V118" s="12"/>
    </row>
    <row r="119" spans="1:22" ht="15" customHeight="1" x14ac:dyDescent="0.25">
      <c r="B119" s="157" t="s">
        <v>110</v>
      </c>
      <c r="C119" s="158"/>
      <c r="D119" s="158"/>
      <c r="E119" s="159">
        <v>1</v>
      </c>
      <c r="F119" s="153">
        <f t="shared" si="7"/>
        <v>4.7169811320754715E-3</v>
      </c>
      <c r="G119" s="12"/>
      <c r="H119" s="161"/>
      <c r="I119" s="165"/>
      <c r="J119" s="163"/>
      <c r="K119" s="12"/>
      <c r="L119" s="12"/>
      <c r="M119" s="12"/>
      <c r="N119" s="12"/>
      <c r="O119" s="12"/>
      <c r="V119" s="12"/>
    </row>
    <row r="120" spans="1:22" ht="15" customHeight="1" x14ac:dyDescent="0.25">
      <c r="B120" s="154" t="s">
        <v>111</v>
      </c>
      <c r="C120" s="155"/>
      <c r="D120" s="155"/>
      <c r="E120" s="156">
        <v>1</v>
      </c>
      <c r="F120" s="153">
        <f t="shared" si="7"/>
        <v>4.7169811320754715E-3</v>
      </c>
      <c r="G120" s="12"/>
      <c r="H120" s="12"/>
      <c r="I120" s="164"/>
      <c r="J120" s="163"/>
      <c r="K120" s="12"/>
      <c r="L120" s="12"/>
      <c r="M120" s="12"/>
      <c r="N120" s="12"/>
      <c r="O120" s="12"/>
      <c r="V120" s="12"/>
    </row>
    <row r="121" spans="1:22" ht="15" customHeight="1" x14ac:dyDescent="0.25">
      <c r="B121" s="154" t="s">
        <v>112</v>
      </c>
      <c r="C121" s="155"/>
      <c r="D121" s="155"/>
      <c r="E121" s="156">
        <v>0</v>
      </c>
      <c r="F121" s="153">
        <f t="shared" si="7"/>
        <v>0</v>
      </c>
      <c r="G121" s="12"/>
      <c r="H121" s="12"/>
      <c r="I121" s="51"/>
      <c r="J121" s="51"/>
      <c r="K121" s="12"/>
      <c r="L121" s="12"/>
      <c r="M121" s="12"/>
      <c r="N121" s="12"/>
      <c r="O121" s="12"/>
      <c r="V121" s="12"/>
    </row>
    <row r="122" spans="1:22" ht="15" customHeight="1" x14ac:dyDescent="0.25">
      <c r="B122" s="154" t="s">
        <v>113</v>
      </c>
      <c r="C122" s="155"/>
      <c r="D122" s="155"/>
      <c r="E122" s="156">
        <v>1</v>
      </c>
      <c r="F122" s="153">
        <f t="shared" si="7"/>
        <v>4.7169811320754715E-3</v>
      </c>
      <c r="G122" s="12"/>
      <c r="H122" s="12"/>
      <c r="I122" s="12"/>
      <c r="J122" s="12"/>
      <c r="K122" s="12"/>
      <c r="L122" s="12"/>
      <c r="M122" s="12"/>
      <c r="N122" s="12"/>
      <c r="O122" s="12"/>
      <c r="V122" s="12"/>
    </row>
    <row r="123" spans="1:22" ht="15" customHeight="1" x14ac:dyDescent="0.25">
      <c r="B123" s="154" t="s">
        <v>114</v>
      </c>
      <c r="C123" s="155"/>
      <c r="D123" s="155"/>
      <c r="E123" s="156">
        <v>1</v>
      </c>
      <c r="F123" s="153">
        <f t="shared" si="7"/>
        <v>4.7169811320754715E-3</v>
      </c>
      <c r="G123" s="12"/>
      <c r="H123" s="12"/>
      <c r="I123" s="12"/>
      <c r="J123" s="12"/>
      <c r="K123" s="12"/>
      <c r="L123" s="12"/>
      <c r="M123" s="12"/>
      <c r="N123" s="12"/>
      <c r="O123" s="12"/>
      <c r="V123" s="12"/>
    </row>
    <row r="124" spans="1:22" ht="15" customHeight="1" x14ac:dyDescent="0.25">
      <c r="B124" s="154" t="s">
        <v>115</v>
      </c>
      <c r="C124" s="155"/>
      <c r="D124" s="155"/>
      <c r="E124" s="156">
        <v>0</v>
      </c>
      <c r="F124" s="153">
        <f t="shared" si="7"/>
        <v>0</v>
      </c>
      <c r="G124" s="12"/>
      <c r="L124" s="12"/>
      <c r="M124" s="12"/>
      <c r="N124" s="12"/>
      <c r="O124" s="12"/>
      <c r="V124" s="12"/>
    </row>
    <row r="125" spans="1:22" ht="15" customHeight="1" x14ac:dyDescent="0.25">
      <c r="B125" s="154" t="s">
        <v>116</v>
      </c>
      <c r="C125" s="155"/>
      <c r="D125" s="155"/>
      <c r="E125" s="156">
        <v>1</v>
      </c>
      <c r="F125" s="153">
        <f t="shared" si="7"/>
        <v>4.7169811320754715E-3</v>
      </c>
      <c r="G125" s="12"/>
      <c r="J125" s="12"/>
      <c r="K125" s="12"/>
      <c r="L125" s="12"/>
      <c r="M125" s="12"/>
      <c r="V125" s="12"/>
    </row>
    <row r="126" spans="1:22" ht="15" customHeight="1" x14ac:dyDescent="0.25">
      <c r="B126" s="154" t="s">
        <v>117</v>
      </c>
      <c r="C126" s="155"/>
      <c r="D126" s="155"/>
      <c r="E126" s="156">
        <v>0</v>
      </c>
      <c r="F126" s="153">
        <f t="shared" si="7"/>
        <v>0</v>
      </c>
      <c r="G126" s="12"/>
      <c r="J126" s="12"/>
      <c r="V126" s="12"/>
    </row>
    <row r="127" spans="1:22" x14ac:dyDescent="0.25">
      <c r="B127" s="154" t="s">
        <v>118</v>
      </c>
      <c r="C127" s="155"/>
      <c r="D127" s="155"/>
      <c r="E127" s="156">
        <v>0</v>
      </c>
      <c r="F127" s="153">
        <f t="shared" si="7"/>
        <v>0</v>
      </c>
      <c r="G127" s="12"/>
      <c r="J127" s="12"/>
      <c r="K127" s="49"/>
      <c r="L127" s="49"/>
      <c r="M127" s="49"/>
      <c r="V127" s="12"/>
    </row>
    <row r="128" spans="1:22" x14ac:dyDescent="0.25">
      <c r="B128" s="154" t="s">
        <v>119</v>
      </c>
      <c r="C128" s="155"/>
      <c r="D128" s="155"/>
      <c r="E128" s="156">
        <v>0</v>
      </c>
      <c r="F128" s="153">
        <f t="shared" si="7"/>
        <v>0</v>
      </c>
      <c r="G128" s="12"/>
      <c r="J128" s="12"/>
      <c r="K128" s="13" t="s">
        <v>120</v>
      </c>
      <c r="L128" s="13"/>
      <c r="M128" s="166" t="s">
        <v>4</v>
      </c>
      <c r="N128" s="167" t="s">
        <v>53</v>
      </c>
      <c r="V128" s="12"/>
    </row>
    <row r="129" spans="2:22" ht="15" customHeight="1" x14ac:dyDescent="0.25">
      <c r="B129" s="154" t="s">
        <v>121</v>
      </c>
      <c r="C129" s="155"/>
      <c r="D129" s="155"/>
      <c r="E129" s="156">
        <v>2</v>
      </c>
      <c r="F129" s="153">
        <f t="shared" si="7"/>
        <v>9.433962264150943E-3</v>
      </c>
      <c r="G129" s="12"/>
      <c r="J129" s="12"/>
      <c r="K129" s="13"/>
      <c r="L129" s="13"/>
      <c r="M129" s="166"/>
      <c r="N129" s="167"/>
      <c r="V129" s="12"/>
    </row>
    <row r="130" spans="2:22" ht="15" customHeight="1" x14ac:dyDescent="0.25">
      <c r="B130" s="154" t="s">
        <v>122</v>
      </c>
      <c r="C130" s="155"/>
      <c r="D130" s="155"/>
      <c r="E130" s="156">
        <v>0</v>
      </c>
      <c r="F130" s="153">
        <f t="shared" si="7"/>
        <v>0</v>
      </c>
      <c r="G130" s="12"/>
      <c r="J130" s="12"/>
      <c r="K130" s="168" t="s">
        <v>123</v>
      </c>
      <c r="L130" s="168"/>
      <c r="M130" s="169">
        <f>SUM(E111:E114)</f>
        <v>85</v>
      </c>
      <c r="N130" s="170">
        <f>M130/$M$135</f>
        <v>0.40094339622641512</v>
      </c>
      <c r="O130" s="171"/>
      <c r="V130" s="12"/>
    </row>
    <row r="131" spans="2:22" ht="15" customHeight="1" x14ac:dyDescent="0.25">
      <c r="B131" s="154" t="s">
        <v>124</v>
      </c>
      <c r="C131" s="155"/>
      <c r="D131" s="155"/>
      <c r="E131" s="156">
        <v>0</v>
      </c>
      <c r="F131" s="153">
        <f t="shared" si="7"/>
        <v>0</v>
      </c>
      <c r="G131" s="12"/>
      <c r="J131" s="12"/>
      <c r="K131" s="172" t="s">
        <v>125</v>
      </c>
      <c r="L131" s="172"/>
      <c r="M131" s="169">
        <f>SUM(E115:E119)</f>
        <v>101</v>
      </c>
      <c r="N131" s="170">
        <f t="shared" ref="N131:N133" si="8">M131/$M$135</f>
        <v>0.47641509433962265</v>
      </c>
      <c r="O131" s="171"/>
      <c r="V131" s="12"/>
    </row>
    <row r="132" spans="2:22" ht="15" customHeight="1" x14ac:dyDescent="0.25">
      <c r="B132" s="154" t="s">
        <v>126</v>
      </c>
      <c r="C132" s="155"/>
      <c r="D132" s="155"/>
      <c r="E132" s="156">
        <v>1</v>
      </c>
      <c r="F132" s="153">
        <f t="shared" si="7"/>
        <v>4.7169811320754715E-3</v>
      </c>
      <c r="G132" s="12"/>
      <c r="J132" s="12"/>
      <c r="K132" s="172" t="s">
        <v>127</v>
      </c>
      <c r="L132" s="172"/>
      <c r="M132" s="169">
        <f>SUM(E120:E138)</f>
        <v>8</v>
      </c>
      <c r="N132" s="170">
        <f t="shared" si="8"/>
        <v>3.7735849056603772E-2</v>
      </c>
      <c r="O132" s="171"/>
      <c r="V132" s="12"/>
    </row>
    <row r="133" spans="2:22" ht="15" customHeight="1" x14ac:dyDescent="0.25">
      <c r="B133" s="154" t="s">
        <v>128</v>
      </c>
      <c r="C133" s="155"/>
      <c r="D133" s="155"/>
      <c r="E133" s="156">
        <v>1</v>
      </c>
      <c r="F133" s="153">
        <f t="shared" si="7"/>
        <v>4.7169811320754715E-3</v>
      </c>
      <c r="G133" s="12"/>
      <c r="J133" s="12"/>
      <c r="K133" s="172" t="s">
        <v>129</v>
      </c>
      <c r="L133" s="172"/>
      <c r="M133" s="169">
        <f>SUM(E139:E147)</f>
        <v>14</v>
      </c>
      <c r="N133" s="170">
        <f t="shared" si="8"/>
        <v>6.6037735849056603E-2</v>
      </c>
      <c r="O133" s="171"/>
      <c r="V133" s="12"/>
    </row>
    <row r="134" spans="2:22" ht="15" customHeight="1" thickBot="1" x14ac:dyDescent="0.3">
      <c r="B134" s="154" t="s">
        <v>130</v>
      </c>
      <c r="C134" s="155"/>
      <c r="D134" s="155"/>
      <c r="E134" s="156">
        <v>0</v>
      </c>
      <c r="F134" s="153">
        <f t="shared" si="7"/>
        <v>0</v>
      </c>
      <c r="G134" s="12"/>
      <c r="J134" s="12"/>
      <c r="K134" s="173" t="s">
        <v>131</v>
      </c>
      <c r="L134" s="173"/>
      <c r="M134" s="174">
        <f>E148</f>
        <v>4</v>
      </c>
      <c r="N134" s="175">
        <f>M134/$M$135</f>
        <v>1.8867924528301886E-2</v>
      </c>
      <c r="O134" s="171"/>
      <c r="V134" s="12"/>
    </row>
    <row r="135" spans="2:22" ht="15" customHeight="1" x14ac:dyDescent="0.25">
      <c r="B135" s="154" t="s">
        <v>132</v>
      </c>
      <c r="C135" s="155"/>
      <c r="D135" s="155"/>
      <c r="E135" s="156">
        <v>0</v>
      </c>
      <c r="F135" s="153">
        <f t="shared" si="7"/>
        <v>0</v>
      </c>
      <c r="G135" s="12"/>
      <c r="J135" s="12"/>
      <c r="K135" s="93" t="s">
        <v>4</v>
      </c>
      <c r="L135" s="93"/>
      <c r="M135" s="85">
        <f>SUM(M130:M134)</f>
        <v>212</v>
      </c>
      <c r="N135" s="176">
        <f>SUM(N130:N134)</f>
        <v>1</v>
      </c>
    </row>
    <row r="136" spans="2:22" ht="15" customHeight="1" x14ac:dyDescent="0.25">
      <c r="B136" s="154" t="s">
        <v>133</v>
      </c>
      <c r="C136" s="155"/>
      <c r="D136" s="155"/>
      <c r="E136" s="156">
        <v>0</v>
      </c>
      <c r="F136" s="153">
        <f t="shared" si="7"/>
        <v>0</v>
      </c>
      <c r="G136" s="12"/>
      <c r="V136" s="12"/>
    </row>
    <row r="137" spans="2:22" ht="15" customHeight="1" x14ac:dyDescent="0.25">
      <c r="B137" s="154" t="s">
        <v>134</v>
      </c>
      <c r="C137" s="155"/>
      <c r="D137" s="155"/>
      <c r="E137" s="156">
        <v>0</v>
      </c>
      <c r="F137" s="153">
        <f t="shared" si="7"/>
        <v>0</v>
      </c>
      <c r="G137" s="12"/>
      <c r="H137" s="12"/>
      <c r="I137" s="12"/>
      <c r="O137" s="12"/>
      <c r="V137" s="12"/>
    </row>
    <row r="138" spans="2:22" ht="15" customHeight="1" x14ac:dyDescent="0.25">
      <c r="B138" s="154" t="s">
        <v>135</v>
      </c>
      <c r="C138" s="155"/>
      <c r="D138" s="155"/>
      <c r="E138" s="156">
        <v>0</v>
      </c>
      <c r="F138" s="153">
        <f t="shared" si="7"/>
        <v>0</v>
      </c>
      <c r="G138" s="12"/>
      <c r="H138" s="12"/>
      <c r="L138" s="177"/>
      <c r="M138" s="37"/>
      <c r="N138" s="12"/>
      <c r="O138" s="12"/>
      <c r="V138" s="12"/>
    </row>
    <row r="139" spans="2:22" ht="15" customHeight="1" x14ac:dyDescent="0.25">
      <c r="B139" s="157" t="s">
        <v>136</v>
      </c>
      <c r="C139" s="158"/>
      <c r="D139" s="158"/>
      <c r="E139" s="159">
        <v>4</v>
      </c>
      <c r="F139" s="153">
        <f t="shared" si="7"/>
        <v>1.8867924528301886E-2</v>
      </c>
      <c r="G139" s="12"/>
      <c r="H139" s="12"/>
      <c r="L139" s="177"/>
      <c r="M139" s="37"/>
      <c r="N139" s="12"/>
      <c r="O139" s="12"/>
      <c r="V139" s="12"/>
    </row>
    <row r="140" spans="2:22" ht="15" customHeight="1" x14ac:dyDescent="0.25">
      <c r="B140" s="157" t="s">
        <v>137</v>
      </c>
      <c r="C140" s="158"/>
      <c r="D140" s="158"/>
      <c r="E140" s="159">
        <v>0</v>
      </c>
      <c r="F140" s="153">
        <f t="shared" si="7"/>
        <v>0</v>
      </c>
      <c r="G140" s="12"/>
      <c r="H140" s="12"/>
      <c r="L140" s="177"/>
      <c r="M140" s="37"/>
      <c r="N140" s="12"/>
      <c r="O140" s="12"/>
      <c r="V140" s="12"/>
    </row>
    <row r="141" spans="2:22" ht="15" customHeight="1" x14ac:dyDescent="0.25">
      <c r="B141" s="157" t="s">
        <v>138</v>
      </c>
      <c r="C141" s="158"/>
      <c r="D141" s="158"/>
      <c r="E141" s="159">
        <v>0</v>
      </c>
      <c r="F141" s="153">
        <f t="shared" si="7"/>
        <v>0</v>
      </c>
      <c r="G141" s="12"/>
      <c r="H141" s="12"/>
      <c r="L141" s="177"/>
      <c r="M141" s="37"/>
      <c r="N141" s="12"/>
      <c r="O141" s="12"/>
      <c r="V141" s="12"/>
    </row>
    <row r="142" spans="2:22" ht="15" customHeight="1" x14ac:dyDescent="0.25">
      <c r="B142" s="157" t="s">
        <v>139</v>
      </c>
      <c r="C142" s="158"/>
      <c r="D142" s="158"/>
      <c r="E142" s="159">
        <v>0</v>
      </c>
      <c r="F142" s="153">
        <f t="shared" si="7"/>
        <v>0</v>
      </c>
      <c r="G142" s="12"/>
      <c r="H142" s="12"/>
      <c r="L142" s="177"/>
      <c r="M142" s="37"/>
      <c r="N142" s="12"/>
      <c r="O142" s="12"/>
      <c r="V142" s="12"/>
    </row>
    <row r="143" spans="2:22" ht="15" customHeight="1" x14ac:dyDescent="0.25">
      <c r="B143" s="157" t="s">
        <v>140</v>
      </c>
      <c r="C143" s="158"/>
      <c r="D143" s="158"/>
      <c r="E143" s="159">
        <v>0</v>
      </c>
      <c r="F143" s="153">
        <f t="shared" si="7"/>
        <v>0</v>
      </c>
      <c r="G143" s="12"/>
      <c r="H143" s="12"/>
      <c r="L143" s="177"/>
      <c r="M143" s="37"/>
      <c r="N143" s="12"/>
      <c r="O143" s="12"/>
      <c r="V143" s="12"/>
    </row>
    <row r="144" spans="2:22" ht="15" customHeight="1" x14ac:dyDescent="0.25">
      <c r="B144" s="157" t="s">
        <v>141</v>
      </c>
      <c r="C144" s="158"/>
      <c r="D144" s="158"/>
      <c r="E144" s="159">
        <v>0</v>
      </c>
      <c r="F144" s="153">
        <f t="shared" si="7"/>
        <v>0</v>
      </c>
      <c r="G144" s="12"/>
      <c r="H144" s="12"/>
      <c r="L144" s="177"/>
      <c r="M144" s="37"/>
      <c r="N144" s="12"/>
      <c r="O144" s="12"/>
      <c r="V144" s="12"/>
    </row>
    <row r="145" spans="2:22" ht="15" customHeight="1" x14ac:dyDescent="0.25">
      <c r="B145" s="157" t="s">
        <v>142</v>
      </c>
      <c r="C145" s="158"/>
      <c r="D145" s="158"/>
      <c r="E145" s="159">
        <v>1</v>
      </c>
      <c r="F145" s="153">
        <f t="shared" si="7"/>
        <v>4.7169811320754715E-3</v>
      </c>
      <c r="G145" s="12"/>
      <c r="H145" s="12"/>
      <c r="L145" s="178"/>
      <c r="M145" s="12"/>
      <c r="N145" s="12"/>
      <c r="O145" s="12"/>
      <c r="V145" s="12"/>
    </row>
    <row r="146" spans="2:22" ht="15" customHeight="1" x14ac:dyDescent="0.25">
      <c r="B146" s="157" t="s">
        <v>81</v>
      </c>
      <c r="C146" s="158"/>
      <c r="D146" s="158"/>
      <c r="E146" s="159">
        <v>9</v>
      </c>
      <c r="F146" s="153">
        <f t="shared" si="7"/>
        <v>4.2452830188679243E-2</v>
      </c>
      <c r="G146" s="12"/>
      <c r="H146" s="12"/>
      <c r="L146" s="178"/>
      <c r="M146" s="12"/>
      <c r="N146" s="12"/>
      <c r="O146" s="12"/>
      <c r="V146" s="12"/>
    </row>
    <row r="147" spans="2:22" ht="15" customHeight="1" x14ac:dyDescent="0.25">
      <c r="B147" s="157" t="s">
        <v>143</v>
      </c>
      <c r="C147" s="158"/>
      <c r="D147" s="158"/>
      <c r="E147" s="159">
        <v>0</v>
      </c>
      <c r="F147" s="153">
        <f t="shared" si="7"/>
        <v>0</v>
      </c>
      <c r="G147" s="12"/>
      <c r="H147" s="12"/>
      <c r="L147" s="179"/>
      <c r="M147" s="12"/>
      <c r="N147" s="12"/>
      <c r="O147" s="12"/>
      <c r="V147" s="12"/>
    </row>
    <row r="148" spans="2:22" ht="15" customHeight="1" thickBot="1" x14ac:dyDescent="0.3">
      <c r="B148" s="180" t="s">
        <v>131</v>
      </c>
      <c r="C148" s="181"/>
      <c r="D148" s="181"/>
      <c r="E148" s="182">
        <v>4</v>
      </c>
      <c r="F148" s="153">
        <f t="shared" si="7"/>
        <v>1.8867924528301886E-2</v>
      </c>
      <c r="G148" s="12"/>
      <c r="H148" s="12"/>
      <c r="L148" s="12"/>
      <c r="M148" s="12"/>
      <c r="N148" s="12"/>
      <c r="O148" s="12"/>
      <c r="V148" s="12"/>
    </row>
    <row r="149" spans="2:22" ht="15" customHeight="1" x14ac:dyDescent="0.25">
      <c r="B149" s="183" t="s">
        <v>4</v>
      </c>
      <c r="C149" s="183"/>
      <c r="D149" s="183"/>
      <c r="E149" s="132">
        <f>SUM(E111:E148)</f>
        <v>212</v>
      </c>
      <c r="F149" s="184">
        <f>SUM(F111:F148)</f>
        <v>1.0000000000000004</v>
      </c>
      <c r="G149" s="12"/>
      <c r="H149" s="12"/>
      <c r="L149" s="12"/>
      <c r="M149" s="12"/>
      <c r="N149" s="12"/>
      <c r="O149" s="12"/>
    </row>
    <row r="150" spans="2:22" x14ac:dyDescent="0.25">
      <c r="B150" s="185" t="s">
        <v>144</v>
      </c>
      <c r="C150" s="185"/>
      <c r="D150" s="185"/>
      <c r="H150" s="12"/>
      <c r="I150" s="12"/>
      <c r="J150" s="12"/>
      <c r="K150" s="12"/>
      <c r="L150" s="12"/>
      <c r="M150" s="12"/>
      <c r="N150" s="12"/>
      <c r="O150" s="12"/>
      <c r="P150" s="12"/>
      <c r="Q150" s="12"/>
      <c r="R150" s="12"/>
    </row>
    <row r="151" spans="2:22" x14ac:dyDescent="0.25">
      <c r="B151" s="12"/>
      <c r="C151" s="12"/>
      <c r="D151" s="12"/>
      <c r="E151" s="37"/>
      <c r="F151" s="37"/>
      <c r="G151" s="37"/>
      <c r="H151" s="12"/>
      <c r="I151" s="12"/>
      <c r="J151" s="12"/>
      <c r="K151" s="12"/>
      <c r="L151" s="12"/>
      <c r="M151" s="12"/>
      <c r="N151" s="12"/>
      <c r="O151" s="12"/>
      <c r="P151" s="12"/>
      <c r="Q151" s="12"/>
      <c r="R151" s="12"/>
    </row>
    <row r="152" spans="2:22" ht="15.75" x14ac:dyDescent="0.25">
      <c r="B152" s="186"/>
      <c r="C152" s="187"/>
      <c r="D152" s="187"/>
      <c r="E152" s="187"/>
      <c r="F152" s="187"/>
      <c r="G152" s="187"/>
      <c r="H152" s="187"/>
      <c r="I152" s="187"/>
      <c r="J152" s="187"/>
      <c r="K152" s="187"/>
      <c r="L152" s="12"/>
      <c r="M152" s="12"/>
      <c r="N152" s="12"/>
      <c r="O152" s="12"/>
      <c r="P152" s="12"/>
      <c r="Q152" s="12"/>
      <c r="R152" s="12"/>
    </row>
    <row r="153" spans="2:22" ht="15.75" x14ac:dyDescent="0.25">
      <c r="B153" s="188"/>
      <c r="C153" s="188"/>
      <c r="D153" s="188"/>
      <c r="E153" s="188"/>
      <c r="F153" s="188"/>
      <c r="G153" s="188"/>
      <c r="H153" s="188"/>
      <c r="I153" s="188"/>
      <c r="J153" s="188"/>
      <c r="K153" s="188"/>
      <c r="L153" s="12"/>
      <c r="M153" s="12"/>
      <c r="N153" s="12"/>
      <c r="O153" s="12"/>
      <c r="P153" s="12"/>
      <c r="Q153" s="12"/>
      <c r="R153" s="12"/>
    </row>
    <row r="154" spans="2:22" x14ac:dyDescent="0.25">
      <c r="B154" s="189"/>
      <c r="C154" s="189"/>
      <c r="D154" s="189"/>
      <c r="E154" s="189"/>
      <c r="F154" s="189"/>
      <c r="G154" s="189"/>
      <c r="H154" s="189"/>
      <c r="I154" s="189"/>
      <c r="J154" s="189"/>
      <c r="K154" s="189"/>
      <c r="L154" s="12"/>
      <c r="M154" s="12"/>
      <c r="N154" s="12"/>
      <c r="O154" s="12"/>
      <c r="P154" s="12"/>
      <c r="Q154" s="12"/>
      <c r="R154" s="12"/>
    </row>
    <row r="155" spans="2:22" ht="75" x14ac:dyDescent="0.25">
      <c r="B155" s="190" t="s">
        <v>145</v>
      </c>
      <c r="C155" s="191" t="s">
        <v>4</v>
      </c>
      <c r="D155" s="190" t="s">
        <v>146</v>
      </c>
      <c r="E155" s="190" t="s">
        <v>147</v>
      </c>
      <c r="F155" s="190" t="s">
        <v>148</v>
      </c>
      <c r="G155" s="190" t="s">
        <v>149</v>
      </c>
      <c r="H155" s="192" t="s">
        <v>150</v>
      </c>
      <c r="I155" s="190" t="s">
        <v>151</v>
      </c>
      <c r="J155" s="190" t="s">
        <v>152</v>
      </c>
      <c r="K155" s="190" t="s">
        <v>81</v>
      </c>
      <c r="L155" s="193" t="s">
        <v>153</v>
      </c>
      <c r="M155" s="12"/>
      <c r="N155" s="12"/>
      <c r="O155" s="12"/>
      <c r="P155" s="12"/>
      <c r="Q155" s="12"/>
      <c r="R155" s="12"/>
    </row>
    <row r="156" spans="2:22" ht="17.25" customHeight="1" x14ac:dyDescent="0.25">
      <c r="B156" s="194" t="s">
        <v>154</v>
      </c>
      <c r="C156" s="195">
        <f>SUM(D156:L156)</f>
        <v>0</v>
      </c>
      <c r="D156" s="196">
        <v>0</v>
      </c>
      <c r="E156" s="196">
        <v>0</v>
      </c>
      <c r="F156" s="196">
        <v>0</v>
      </c>
      <c r="G156" s="196">
        <v>0</v>
      </c>
      <c r="H156" s="196">
        <v>0</v>
      </c>
      <c r="I156" s="196">
        <v>0</v>
      </c>
      <c r="J156" s="196">
        <v>0</v>
      </c>
      <c r="K156" s="196">
        <v>0</v>
      </c>
      <c r="L156" s="196">
        <v>0</v>
      </c>
      <c r="M156" s="12"/>
      <c r="N156" s="12"/>
      <c r="O156" s="12"/>
      <c r="P156" s="12"/>
      <c r="Q156" s="12"/>
      <c r="R156" s="12"/>
    </row>
    <row r="157" spans="2:22" ht="16.5" x14ac:dyDescent="0.25">
      <c r="B157" s="194" t="s">
        <v>155</v>
      </c>
      <c r="C157" s="195">
        <f t="shared" ref="C157:C159" si="9">SUM(D157:L157)</f>
        <v>14</v>
      </c>
      <c r="D157" s="196">
        <v>0</v>
      </c>
      <c r="E157" s="196">
        <v>0</v>
      </c>
      <c r="F157" s="196">
        <v>0</v>
      </c>
      <c r="G157" s="196">
        <v>0</v>
      </c>
      <c r="H157" s="196">
        <v>0</v>
      </c>
      <c r="I157" s="196">
        <v>0</v>
      </c>
      <c r="J157" s="196">
        <v>13</v>
      </c>
      <c r="K157" s="196">
        <v>0</v>
      </c>
      <c r="L157" s="196">
        <v>1</v>
      </c>
      <c r="M157" s="12"/>
      <c r="N157" s="12"/>
      <c r="O157" s="12"/>
      <c r="P157" s="12"/>
      <c r="Q157" s="12"/>
      <c r="R157" s="12"/>
    </row>
    <row r="158" spans="2:22" ht="16.5" x14ac:dyDescent="0.25">
      <c r="B158" s="194" t="s">
        <v>156</v>
      </c>
      <c r="C158" s="195">
        <f t="shared" si="9"/>
        <v>187</v>
      </c>
      <c r="D158" s="196">
        <v>16</v>
      </c>
      <c r="E158" s="196">
        <v>0</v>
      </c>
      <c r="F158" s="196">
        <v>0</v>
      </c>
      <c r="G158" s="196">
        <v>0</v>
      </c>
      <c r="H158" s="196">
        <v>1</v>
      </c>
      <c r="I158" s="196">
        <v>2</v>
      </c>
      <c r="J158" s="196">
        <v>165</v>
      </c>
      <c r="K158" s="196">
        <v>0</v>
      </c>
      <c r="L158" s="196">
        <v>3</v>
      </c>
      <c r="M158" s="12"/>
      <c r="N158" s="12"/>
      <c r="O158" s="12"/>
      <c r="P158" s="12"/>
      <c r="Q158" s="12"/>
      <c r="R158" s="12"/>
    </row>
    <row r="159" spans="2:22" ht="17.25" thickBot="1" x14ac:dyDescent="0.3">
      <c r="B159" s="197" t="s">
        <v>157</v>
      </c>
      <c r="C159" s="198">
        <f t="shared" si="9"/>
        <v>9</v>
      </c>
      <c r="D159" s="199">
        <v>0</v>
      </c>
      <c r="E159" s="199">
        <v>0</v>
      </c>
      <c r="F159" s="199">
        <v>0</v>
      </c>
      <c r="G159" s="199">
        <v>0</v>
      </c>
      <c r="H159" s="199">
        <v>0</v>
      </c>
      <c r="I159" s="199">
        <v>0</v>
      </c>
      <c r="J159" s="199">
        <v>9</v>
      </c>
      <c r="K159" s="199">
        <v>0</v>
      </c>
      <c r="L159" s="199">
        <v>0</v>
      </c>
      <c r="M159" s="12"/>
      <c r="N159" s="12"/>
      <c r="O159" s="12"/>
      <c r="P159" s="12"/>
      <c r="Q159" s="12"/>
      <c r="R159" s="12"/>
    </row>
    <row r="160" spans="2:22" x14ac:dyDescent="0.25">
      <c r="B160" s="200" t="s">
        <v>4</v>
      </c>
      <c r="C160" s="201">
        <f>SUM(C156:C159)</f>
        <v>210</v>
      </c>
      <c r="D160" s="202">
        <f t="shared" ref="D160:L160" si="10">SUM(D156:D159)</f>
        <v>16</v>
      </c>
      <c r="E160" s="202">
        <f t="shared" si="10"/>
        <v>0</v>
      </c>
      <c r="F160" s="202">
        <f t="shared" si="10"/>
        <v>0</v>
      </c>
      <c r="G160" s="202">
        <f t="shared" si="10"/>
        <v>0</v>
      </c>
      <c r="H160" s="202">
        <f t="shared" si="10"/>
        <v>1</v>
      </c>
      <c r="I160" s="202">
        <f t="shared" si="10"/>
        <v>2</v>
      </c>
      <c r="J160" s="202">
        <f t="shared" si="10"/>
        <v>187</v>
      </c>
      <c r="K160" s="202">
        <f t="shared" si="10"/>
        <v>0</v>
      </c>
      <c r="L160" s="202">
        <f t="shared" si="10"/>
        <v>4</v>
      </c>
      <c r="M160" s="12"/>
      <c r="N160" s="12"/>
      <c r="O160" s="12"/>
      <c r="P160" s="12"/>
      <c r="Q160" s="12"/>
      <c r="R160" s="12"/>
    </row>
    <row r="161" spans="2:18" ht="15.75" thickBot="1" x14ac:dyDescent="0.3">
      <c r="B161" s="203" t="s">
        <v>53</v>
      </c>
      <c r="C161" s="204">
        <f>SUM(D161:L161)</f>
        <v>1</v>
      </c>
      <c r="D161" s="204">
        <f>D160/$C$160</f>
        <v>7.6190476190476197E-2</v>
      </c>
      <c r="E161" s="204">
        <f t="shared" ref="E161:L161" si="11">E160/$C$160</f>
        <v>0</v>
      </c>
      <c r="F161" s="204">
        <f t="shared" si="11"/>
        <v>0</v>
      </c>
      <c r="G161" s="204">
        <f t="shared" si="11"/>
        <v>0</v>
      </c>
      <c r="H161" s="204">
        <f t="shared" si="11"/>
        <v>4.7619047619047623E-3</v>
      </c>
      <c r="I161" s="204">
        <f t="shared" si="11"/>
        <v>9.5238095238095247E-3</v>
      </c>
      <c r="J161" s="204">
        <f t="shared" si="11"/>
        <v>0.89047619047619042</v>
      </c>
      <c r="K161" s="204">
        <f t="shared" si="11"/>
        <v>0</v>
      </c>
      <c r="L161" s="204">
        <f t="shared" si="11"/>
        <v>1.9047619047619049E-2</v>
      </c>
      <c r="M161" s="12"/>
      <c r="N161" s="12"/>
      <c r="O161" s="12"/>
      <c r="P161" s="12"/>
      <c r="Q161" s="12"/>
      <c r="R161" s="12"/>
    </row>
    <row r="162" spans="2:18" x14ac:dyDescent="0.25">
      <c r="B162" s="205"/>
      <c r="C162" s="205"/>
      <c r="D162" s="205"/>
      <c r="E162" s="205"/>
      <c r="F162" s="205"/>
      <c r="G162" s="205"/>
      <c r="H162" s="205"/>
      <c r="I162" s="205"/>
      <c r="J162" s="205"/>
      <c r="K162" s="205"/>
      <c r="L162" s="12"/>
      <c r="M162" s="12"/>
      <c r="N162" s="12"/>
      <c r="O162" s="12"/>
      <c r="P162" s="12"/>
      <c r="Q162" s="12"/>
      <c r="R162" s="12"/>
    </row>
    <row r="163" spans="2:18" x14ac:dyDescent="0.25">
      <c r="B163" s="206"/>
      <c r="C163" s="206"/>
      <c r="D163" s="206"/>
      <c r="E163" s="206"/>
      <c r="F163" s="206"/>
      <c r="G163" s="206"/>
      <c r="H163" s="206"/>
      <c r="I163" s="206"/>
      <c r="J163" s="206"/>
      <c r="K163" s="206"/>
      <c r="L163" s="12"/>
      <c r="M163" s="12"/>
      <c r="N163" s="12"/>
      <c r="O163" s="12"/>
      <c r="P163" s="12"/>
      <c r="Q163" s="12"/>
      <c r="R163" s="12"/>
    </row>
    <row r="164" spans="2:18" ht="16.5" x14ac:dyDescent="0.25">
      <c r="B164" s="207"/>
      <c r="C164" s="208"/>
      <c r="D164" s="209"/>
      <c r="E164" s="209"/>
      <c r="F164" s="210"/>
      <c r="G164" s="211"/>
      <c r="H164" s="208"/>
      <c r="I164" s="208"/>
      <c r="J164" s="209"/>
      <c r="K164" s="209"/>
      <c r="L164" s="12"/>
      <c r="M164" s="12"/>
      <c r="N164" s="12"/>
      <c r="O164" s="12"/>
      <c r="P164" s="12"/>
      <c r="Q164" s="12"/>
      <c r="R164" s="12"/>
    </row>
    <row r="165" spans="2:18" ht="16.5" x14ac:dyDescent="0.25">
      <c r="B165" s="207"/>
      <c r="C165" s="208"/>
      <c r="D165" s="209"/>
      <c r="E165" s="209"/>
      <c r="F165" s="210"/>
      <c r="G165" s="211"/>
      <c r="H165" s="208"/>
      <c r="I165" s="208"/>
      <c r="J165" s="209"/>
      <c r="K165" s="209"/>
      <c r="L165" s="12"/>
      <c r="M165" s="12"/>
      <c r="N165" s="12"/>
      <c r="O165" s="12"/>
      <c r="P165" s="12"/>
      <c r="Q165" s="12"/>
      <c r="R165" s="12"/>
    </row>
    <row r="166" spans="2:18" ht="15.75" x14ac:dyDescent="0.25">
      <c r="B166" s="212"/>
      <c r="C166" s="187"/>
      <c r="D166" s="187"/>
      <c r="E166" s="187"/>
      <c r="F166" s="187"/>
      <c r="G166" s="187"/>
      <c r="H166" s="187"/>
      <c r="I166" s="187"/>
      <c r="J166" s="187"/>
      <c r="K166" s="187"/>
      <c r="L166" s="187"/>
      <c r="N166" s="212"/>
      <c r="O166" s="187"/>
      <c r="P166" s="187"/>
      <c r="Q166" s="187"/>
      <c r="R166" s="213"/>
    </row>
    <row r="167" spans="2:18" ht="15.75" x14ac:dyDescent="0.25">
      <c r="B167" s="188"/>
      <c r="C167" s="188"/>
      <c r="D167" s="188"/>
      <c r="E167" s="188"/>
      <c r="F167" s="188"/>
      <c r="G167" s="188"/>
      <c r="H167" s="188"/>
      <c r="I167" s="188"/>
      <c r="J167" s="188"/>
      <c r="K167" s="188"/>
      <c r="L167" s="214"/>
    </row>
    <row r="168" spans="2:18" x14ac:dyDescent="0.25">
      <c r="B168" s="189"/>
      <c r="C168" s="189"/>
      <c r="D168" s="189"/>
      <c r="E168" s="189"/>
      <c r="F168" s="189"/>
      <c r="G168" s="189"/>
      <c r="H168" s="189"/>
      <c r="I168" s="189"/>
      <c r="J168" s="189"/>
      <c r="K168" s="189"/>
      <c r="L168" s="215"/>
      <c r="R168"/>
    </row>
    <row r="169" spans="2:18" ht="75" x14ac:dyDescent="0.25">
      <c r="B169" s="190" t="s">
        <v>145</v>
      </c>
      <c r="C169" s="191" t="s">
        <v>4</v>
      </c>
      <c r="D169" s="190" t="s">
        <v>146</v>
      </c>
      <c r="E169" s="190" t="s">
        <v>147</v>
      </c>
      <c r="F169" s="190" t="s">
        <v>158</v>
      </c>
      <c r="G169" s="190" t="s">
        <v>159</v>
      </c>
      <c r="H169" s="192" t="s">
        <v>160</v>
      </c>
      <c r="I169" s="190" t="s">
        <v>161</v>
      </c>
      <c r="J169" s="190" t="s">
        <v>162</v>
      </c>
      <c r="K169" s="193" t="s">
        <v>163</v>
      </c>
      <c r="L169" s="190" t="s">
        <v>164</v>
      </c>
      <c r="M169" s="190" t="s">
        <v>165</v>
      </c>
      <c r="N169" s="190" t="s">
        <v>166</v>
      </c>
      <c r="O169" s="190" t="s">
        <v>167</v>
      </c>
      <c r="P169" s="190" t="s">
        <v>168</v>
      </c>
      <c r="Q169" s="190" t="s">
        <v>169</v>
      </c>
      <c r="R169" s="190" t="s">
        <v>170</v>
      </c>
    </row>
    <row r="170" spans="2:18" ht="16.5" x14ac:dyDescent="0.25">
      <c r="B170" s="194" t="s">
        <v>154</v>
      </c>
      <c r="C170" s="195">
        <f>SUM(D170:R170)</f>
        <v>0</v>
      </c>
      <c r="D170" s="196">
        <v>0</v>
      </c>
      <c r="E170" s="196">
        <v>0</v>
      </c>
      <c r="F170" s="196">
        <v>0</v>
      </c>
      <c r="G170" s="196">
        <v>0</v>
      </c>
      <c r="H170" s="196">
        <v>0</v>
      </c>
      <c r="I170" s="196">
        <v>0</v>
      </c>
      <c r="J170" s="196">
        <v>0</v>
      </c>
      <c r="K170" s="196">
        <v>0</v>
      </c>
      <c r="L170" s="196">
        <v>0</v>
      </c>
      <c r="M170" s="196">
        <v>0</v>
      </c>
      <c r="N170" s="196">
        <v>0</v>
      </c>
      <c r="O170" s="196">
        <v>0</v>
      </c>
      <c r="P170" s="196">
        <v>0</v>
      </c>
      <c r="Q170" s="196">
        <v>0</v>
      </c>
      <c r="R170" s="196">
        <v>0</v>
      </c>
    </row>
    <row r="171" spans="2:18" ht="16.5" x14ac:dyDescent="0.25">
      <c r="B171" s="194" t="s">
        <v>155</v>
      </c>
      <c r="C171" s="195">
        <f t="shared" ref="C171:C173" si="12">SUM(D171:R171)</f>
        <v>14</v>
      </c>
      <c r="D171" s="196">
        <v>0</v>
      </c>
      <c r="E171" s="196">
        <v>0</v>
      </c>
      <c r="F171" s="196">
        <v>0</v>
      </c>
      <c r="G171" s="196">
        <v>0</v>
      </c>
      <c r="H171" s="196">
        <v>0</v>
      </c>
      <c r="I171" s="196">
        <v>0</v>
      </c>
      <c r="J171" s="196">
        <v>0</v>
      </c>
      <c r="K171" s="196">
        <v>0</v>
      </c>
      <c r="L171" s="196">
        <v>0</v>
      </c>
      <c r="M171" s="196">
        <v>14</v>
      </c>
      <c r="N171" s="196">
        <v>0</v>
      </c>
      <c r="O171" s="196">
        <v>0</v>
      </c>
      <c r="P171" s="196">
        <v>0</v>
      </c>
      <c r="Q171" s="196">
        <v>0</v>
      </c>
      <c r="R171" s="196">
        <v>0</v>
      </c>
    </row>
    <row r="172" spans="2:18" ht="16.5" x14ac:dyDescent="0.25">
      <c r="B172" s="194" t="s">
        <v>156</v>
      </c>
      <c r="C172" s="195">
        <f t="shared" si="12"/>
        <v>189</v>
      </c>
      <c r="D172" s="196">
        <v>20</v>
      </c>
      <c r="E172" s="196">
        <v>0</v>
      </c>
      <c r="F172" s="196">
        <v>0</v>
      </c>
      <c r="G172" s="196">
        <v>0</v>
      </c>
      <c r="H172" s="196">
        <v>0</v>
      </c>
      <c r="I172" s="196">
        <v>0</v>
      </c>
      <c r="J172" s="196">
        <v>0</v>
      </c>
      <c r="K172" s="196">
        <v>0</v>
      </c>
      <c r="L172" s="196">
        <v>0</v>
      </c>
      <c r="M172" s="196">
        <v>169</v>
      </c>
      <c r="N172" s="196">
        <v>0</v>
      </c>
      <c r="O172" s="196">
        <v>0</v>
      </c>
      <c r="P172" s="196">
        <v>0</v>
      </c>
      <c r="Q172" s="196">
        <v>0</v>
      </c>
      <c r="R172" s="196">
        <v>0</v>
      </c>
    </row>
    <row r="173" spans="2:18" ht="17.25" thickBot="1" x14ac:dyDescent="0.3">
      <c r="B173" s="197" t="s">
        <v>157</v>
      </c>
      <c r="C173" s="216">
        <f t="shared" si="12"/>
        <v>9</v>
      </c>
      <c r="D173" s="199">
        <v>1</v>
      </c>
      <c r="E173" s="199">
        <v>0</v>
      </c>
      <c r="F173" s="199">
        <v>0</v>
      </c>
      <c r="G173" s="199">
        <v>0</v>
      </c>
      <c r="H173" s="199">
        <v>0</v>
      </c>
      <c r="I173" s="199">
        <v>0</v>
      </c>
      <c r="J173" s="199">
        <v>0</v>
      </c>
      <c r="K173" s="199">
        <v>0</v>
      </c>
      <c r="L173" s="199">
        <v>0</v>
      </c>
      <c r="M173" s="199">
        <v>8</v>
      </c>
      <c r="N173" s="199">
        <v>0</v>
      </c>
      <c r="O173" s="199">
        <v>0</v>
      </c>
      <c r="P173" s="199">
        <v>0</v>
      </c>
      <c r="Q173" s="199">
        <v>0</v>
      </c>
      <c r="R173" s="199">
        <v>0</v>
      </c>
    </row>
    <row r="174" spans="2:18" x14ac:dyDescent="0.25">
      <c r="B174" s="200" t="s">
        <v>4</v>
      </c>
      <c r="C174" s="201">
        <f t="shared" ref="C174:R174" si="13">SUM(C170:C173)</f>
        <v>212</v>
      </c>
      <c r="D174" s="201">
        <f t="shared" si="13"/>
        <v>21</v>
      </c>
      <c r="E174" s="201">
        <f t="shared" si="13"/>
        <v>0</v>
      </c>
      <c r="F174" s="201">
        <f t="shared" si="13"/>
        <v>0</v>
      </c>
      <c r="G174" s="201">
        <f t="shared" si="13"/>
        <v>0</v>
      </c>
      <c r="H174" s="201">
        <f t="shared" si="13"/>
        <v>0</v>
      </c>
      <c r="I174" s="201">
        <f t="shared" si="13"/>
        <v>0</v>
      </c>
      <c r="J174" s="201">
        <f t="shared" si="13"/>
        <v>0</v>
      </c>
      <c r="K174" s="201">
        <f t="shared" si="13"/>
        <v>0</v>
      </c>
      <c r="L174" s="201">
        <f t="shared" si="13"/>
        <v>0</v>
      </c>
      <c r="M174" s="201">
        <f t="shared" si="13"/>
        <v>191</v>
      </c>
      <c r="N174" s="201">
        <f t="shared" si="13"/>
        <v>0</v>
      </c>
      <c r="O174" s="201">
        <f t="shared" si="13"/>
        <v>0</v>
      </c>
      <c r="P174" s="201">
        <f t="shared" si="13"/>
        <v>0</v>
      </c>
      <c r="Q174" s="201">
        <f t="shared" si="13"/>
        <v>0</v>
      </c>
      <c r="R174" s="201">
        <f t="shared" si="13"/>
        <v>0</v>
      </c>
    </row>
    <row r="175" spans="2:18" ht="15.75" thickBot="1" x14ac:dyDescent="0.3">
      <c r="B175" s="203" t="s">
        <v>53</v>
      </c>
      <c r="C175" s="204">
        <f>SUM(D175:Q175)</f>
        <v>1</v>
      </c>
      <c r="D175" s="204">
        <f>D174/$C$174</f>
        <v>9.9056603773584911E-2</v>
      </c>
      <c r="E175" s="204">
        <f t="shared" ref="E175:R175" si="14">E174/$C$174</f>
        <v>0</v>
      </c>
      <c r="F175" s="204">
        <f t="shared" si="14"/>
        <v>0</v>
      </c>
      <c r="G175" s="204">
        <f t="shared" si="14"/>
        <v>0</v>
      </c>
      <c r="H175" s="204">
        <f t="shared" si="14"/>
        <v>0</v>
      </c>
      <c r="I175" s="204">
        <f t="shared" si="14"/>
        <v>0</v>
      </c>
      <c r="J175" s="204">
        <f t="shared" si="14"/>
        <v>0</v>
      </c>
      <c r="K175" s="204">
        <f t="shared" si="14"/>
        <v>0</v>
      </c>
      <c r="L175" s="204">
        <f t="shared" si="14"/>
        <v>0</v>
      </c>
      <c r="M175" s="204">
        <f t="shared" si="14"/>
        <v>0.90094339622641506</v>
      </c>
      <c r="N175" s="204">
        <f t="shared" si="14"/>
        <v>0</v>
      </c>
      <c r="O175" s="204">
        <f t="shared" si="14"/>
        <v>0</v>
      </c>
      <c r="P175" s="204">
        <f t="shared" si="14"/>
        <v>0</v>
      </c>
      <c r="Q175" s="204">
        <f t="shared" si="14"/>
        <v>0</v>
      </c>
      <c r="R175" s="204">
        <f t="shared" si="14"/>
        <v>0</v>
      </c>
    </row>
    <row r="176" spans="2:18" x14ac:dyDescent="0.25">
      <c r="B176" s="205"/>
      <c r="C176" s="205"/>
      <c r="D176" s="205"/>
      <c r="E176" s="205"/>
      <c r="F176" s="205"/>
      <c r="G176" s="205"/>
      <c r="H176" s="205"/>
      <c r="I176" s="205"/>
      <c r="J176" s="205"/>
      <c r="K176" s="205"/>
      <c r="L176" s="217"/>
    </row>
    <row r="177" spans="2:19" ht="24.75" customHeight="1" x14ac:dyDescent="0.25">
      <c r="B177" s="206"/>
      <c r="C177" s="206"/>
      <c r="D177" s="206"/>
      <c r="E177" s="206"/>
      <c r="F177" s="206"/>
      <c r="G177" s="206"/>
      <c r="H177" s="206"/>
      <c r="I177" s="206"/>
      <c r="J177" s="206"/>
      <c r="K177" s="206"/>
      <c r="L177" s="217"/>
    </row>
    <row r="178" spans="2:19" x14ac:dyDescent="0.25">
      <c r="B178" s="12"/>
      <c r="C178" s="12"/>
      <c r="D178" s="12"/>
      <c r="E178" s="37"/>
      <c r="F178" s="37"/>
      <c r="G178" s="37"/>
      <c r="H178" s="12"/>
      <c r="I178" s="12"/>
      <c r="J178" s="12"/>
      <c r="K178" s="12"/>
      <c r="L178" s="12"/>
      <c r="M178" s="12"/>
      <c r="N178" s="12"/>
      <c r="O178" s="12"/>
      <c r="P178" s="12"/>
      <c r="Q178" s="12"/>
      <c r="R178" s="12"/>
    </row>
    <row r="179" spans="2:19" x14ac:dyDescent="0.25">
      <c r="B179" s="12"/>
      <c r="C179" s="12"/>
      <c r="D179" s="12"/>
      <c r="E179" s="37"/>
      <c r="F179" s="37"/>
      <c r="G179" s="37"/>
      <c r="H179" s="12"/>
      <c r="I179" s="12"/>
      <c r="J179" s="12"/>
      <c r="K179" s="12"/>
      <c r="L179" s="12"/>
      <c r="M179" s="12"/>
      <c r="N179" s="12"/>
      <c r="O179" s="12"/>
      <c r="P179" s="12"/>
      <c r="Q179" s="12"/>
      <c r="R179" s="12"/>
    </row>
    <row r="180" spans="2:19" x14ac:dyDescent="0.25">
      <c r="B180" s="12"/>
      <c r="C180" s="12"/>
      <c r="D180" s="12"/>
      <c r="E180" s="37"/>
      <c r="F180" s="37"/>
      <c r="G180" s="37"/>
      <c r="H180" s="12"/>
      <c r="I180" s="12"/>
      <c r="J180" s="12"/>
      <c r="K180" s="12"/>
      <c r="L180" s="12"/>
      <c r="M180" s="12"/>
      <c r="N180" s="12"/>
      <c r="O180" s="12"/>
      <c r="P180" s="12"/>
      <c r="Q180" s="12"/>
      <c r="R180" s="12"/>
    </row>
    <row r="181" spans="2:19" ht="16.5" customHeight="1" x14ac:dyDescent="0.25">
      <c r="B181" s="218"/>
      <c r="C181" s="218"/>
      <c r="D181" s="218"/>
      <c r="E181" s="89"/>
      <c r="F181" s="89"/>
      <c r="G181" s="89"/>
      <c r="H181" s="218"/>
      <c r="I181" s="218"/>
      <c r="J181" s="218"/>
      <c r="K181" s="218"/>
      <c r="L181" s="218"/>
      <c r="M181" s="218"/>
      <c r="N181" s="218"/>
      <c r="O181" s="218"/>
      <c r="P181" s="218"/>
      <c r="Q181" s="218"/>
      <c r="R181" s="218"/>
    </row>
    <row r="182" spans="2:19" ht="44.25" customHeight="1" x14ac:dyDescent="0.2">
      <c r="B182" s="99"/>
      <c r="C182" s="99"/>
      <c r="D182" s="99"/>
      <c r="E182" s="99"/>
      <c r="F182" s="58"/>
      <c r="G182" s="219"/>
      <c r="H182" s="57"/>
      <c r="I182" s="37"/>
      <c r="J182" s="12"/>
      <c r="K182" s="99"/>
      <c r="L182" s="99"/>
      <c r="M182" s="99"/>
      <c r="N182" s="49"/>
      <c r="O182" s="49"/>
      <c r="P182" s="12"/>
      <c r="Q182" s="12"/>
      <c r="R182" s="12"/>
      <c r="S182" s="12"/>
    </row>
    <row r="183" spans="2:19" ht="8.25" customHeight="1" x14ac:dyDescent="0.2">
      <c r="B183" s="99"/>
      <c r="C183" s="99"/>
      <c r="D183" s="99"/>
      <c r="E183" s="99"/>
      <c r="F183" s="58"/>
      <c r="G183" s="57"/>
      <c r="H183" s="57"/>
      <c r="I183" s="37"/>
      <c r="J183" s="12"/>
      <c r="K183" s="99"/>
      <c r="L183" s="99"/>
      <c r="M183" s="99"/>
      <c r="N183" s="49"/>
      <c r="O183" s="49"/>
      <c r="P183" s="12"/>
      <c r="Q183" s="12"/>
      <c r="R183" s="12"/>
      <c r="S183" s="12"/>
    </row>
    <row r="184" spans="2:19" ht="19.5" customHeight="1" x14ac:dyDescent="0.2">
      <c r="B184" s="13" t="s">
        <v>83</v>
      </c>
      <c r="C184" s="13"/>
      <c r="D184" s="65" t="s">
        <v>4</v>
      </c>
      <c r="E184" s="66" t="s">
        <v>53</v>
      </c>
      <c r="F184" s="58"/>
      <c r="G184" s="57"/>
      <c r="H184" s="57"/>
      <c r="I184" s="220"/>
      <c r="J184" s="221"/>
      <c r="K184" s="13" t="s">
        <v>171</v>
      </c>
      <c r="L184" s="13"/>
      <c r="M184" s="65" t="s">
        <v>4</v>
      </c>
      <c r="N184" s="66" t="s">
        <v>53</v>
      </c>
      <c r="O184" s="37"/>
      <c r="P184" s="12"/>
      <c r="Q184" s="12"/>
      <c r="R184" s="12"/>
      <c r="S184" s="12"/>
    </row>
    <row r="185" spans="2:19" ht="19.5" customHeight="1" x14ac:dyDescent="0.25">
      <c r="B185" s="222" t="s">
        <v>172</v>
      </c>
      <c r="C185" s="222"/>
      <c r="D185" s="109">
        <v>1</v>
      </c>
      <c r="E185" s="110">
        <f>D185/$D$190</f>
        <v>4.7169811320754715E-3</v>
      </c>
      <c r="F185" s="58"/>
      <c r="G185"/>
      <c r="H185" s="223"/>
      <c r="J185" s="221"/>
      <c r="K185" s="222" t="s">
        <v>173</v>
      </c>
      <c r="L185" s="222"/>
      <c r="M185" s="109">
        <v>109</v>
      </c>
      <c r="N185" s="110">
        <f>M185/$M$189</f>
        <v>0.51415094339622647</v>
      </c>
      <c r="O185" s="37"/>
      <c r="P185" s="12"/>
      <c r="Q185" s="12"/>
      <c r="R185" s="12"/>
      <c r="S185" s="12"/>
    </row>
    <row r="186" spans="2:19" ht="19.5" customHeight="1" x14ac:dyDescent="0.25">
      <c r="B186" s="222" t="s">
        <v>93</v>
      </c>
      <c r="C186" s="222"/>
      <c r="D186" s="109">
        <v>76</v>
      </c>
      <c r="E186" s="110">
        <f>D186/$D$190</f>
        <v>0.35849056603773582</v>
      </c>
      <c r="F186" s="224"/>
      <c r="G186"/>
      <c r="H186" s="225"/>
      <c r="J186" s="221"/>
      <c r="K186" s="222" t="s">
        <v>174</v>
      </c>
      <c r="L186" s="222"/>
      <c r="M186" s="109">
        <v>91</v>
      </c>
      <c r="N186" s="110">
        <f t="shared" ref="N186:N188" si="15">M186/$M$189</f>
        <v>0.42924528301886794</v>
      </c>
      <c r="O186" s="37"/>
      <c r="P186" s="12"/>
      <c r="Q186" s="12"/>
      <c r="R186" s="12"/>
      <c r="S186" s="12"/>
    </row>
    <row r="187" spans="2:19" ht="19.5" customHeight="1" x14ac:dyDescent="0.25">
      <c r="B187" s="222" t="s">
        <v>94</v>
      </c>
      <c r="C187" s="222"/>
      <c r="D187" s="109">
        <v>121</v>
      </c>
      <c r="E187" s="110">
        <f>D187/$D$190</f>
        <v>0.57075471698113212</v>
      </c>
      <c r="F187" s="224"/>
      <c r="G187"/>
      <c r="H187"/>
      <c r="I187" s="226"/>
      <c r="J187" s="221"/>
      <c r="K187" s="222" t="s">
        <v>175</v>
      </c>
      <c r="L187" s="222"/>
      <c r="M187" s="109">
        <v>7</v>
      </c>
      <c r="N187" s="110">
        <f t="shared" si="15"/>
        <v>3.3018867924528301E-2</v>
      </c>
      <c r="O187" s="37"/>
      <c r="P187" s="12"/>
      <c r="Q187" s="12"/>
      <c r="R187" s="12"/>
      <c r="S187" s="12"/>
    </row>
    <row r="188" spans="2:19" ht="19.5" customHeight="1" thickBot="1" x14ac:dyDescent="0.3">
      <c r="B188" s="222" t="s">
        <v>97</v>
      </c>
      <c r="C188" s="222"/>
      <c r="D188" s="109">
        <v>12</v>
      </c>
      <c r="E188" s="110">
        <f>D188/$D$190</f>
        <v>5.6603773584905662E-2</v>
      </c>
      <c r="F188" s="224"/>
      <c r="G188" s="57"/>
      <c r="H188" s="57"/>
      <c r="I188" s="227"/>
      <c r="J188" s="221"/>
      <c r="K188" s="228" t="s">
        <v>176</v>
      </c>
      <c r="L188" s="228"/>
      <c r="M188" s="82">
        <v>5</v>
      </c>
      <c r="N188" s="110">
        <f t="shared" si="15"/>
        <v>2.358490566037736E-2</v>
      </c>
      <c r="O188" s="37"/>
      <c r="P188" s="12"/>
      <c r="Q188" s="12"/>
      <c r="R188" s="12"/>
      <c r="S188" s="12"/>
    </row>
    <row r="189" spans="2:19" ht="19.5" customHeight="1" thickBot="1" x14ac:dyDescent="0.25">
      <c r="B189" s="222" t="s">
        <v>177</v>
      </c>
      <c r="D189" s="82">
        <v>2</v>
      </c>
      <c r="E189" s="110">
        <f>D189/$D$190</f>
        <v>9.433962264150943E-3</v>
      </c>
      <c r="F189" s="58"/>
      <c r="G189" s="57"/>
      <c r="H189" s="57"/>
      <c r="I189" s="220"/>
      <c r="J189" s="221"/>
      <c r="K189" s="93" t="s">
        <v>4</v>
      </c>
      <c r="L189" s="93"/>
      <c r="M189" s="85">
        <f>SUM(M185:M188)</f>
        <v>212</v>
      </c>
      <c r="N189" s="86">
        <f>SUM(N185:N188)</f>
        <v>1</v>
      </c>
      <c r="O189" s="37"/>
      <c r="P189" s="12"/>
      <c r="Q189" s="12"/>
      <c r="R189" s="12"/>
      <c r="S189" s="12"/>
    </row>
    <row r="190" spans="2:19" s="127" customFormat="1" ht="16.5" x14ac:dyDescent="0.2">
      <c r="B190" s="93" t="s">
        <v>4</v>
      </c>
      <c r="C190" s="93"/>
      <c r="D190" s="85">
        <f>SUM(D185:D189)</f>
        <v>212</v>
      </c>
      <c r="E190" s="86">
        <f>SUM(E185:E189)</f>
        <v>1</v>
      </c>
      <c r="F190" s="229"/>
      <c r="G190" s="230"/>
      <c r="H190" s="230"/>
      <c r="I190" s="231"/>
      <c r="J190" s="232"/>
      <c r="K190" s="233"/>
      <c r="L190" s="233"/>
      <c r="M190" s="234"/>
      <c r="N190" s="235"/>
      <c r="O190" s="136"/>
      <c r="P190" s="51"/>
      <c r="Q190" s="51"/>
      <c r="R190" s="51"/>
      <c r="S190" s="51"/>
    </row>
    <row r="191" spans="2:19" s="127" customFormat="1" ht="16.5" x14ac:dyDescent="0.2">
      <c r="B191" s="233"/>
      <c r="C191" s="233"/>
      <c r="D191" s="234"/>
      <c r="E191" s="235"/>
      <c r="F191" s="229"/>
      <c r="G191" s="230"/>
      <c r="H191" s="230"/>
      <c r="I191" s="231"/>
      <c r="J191" s="232"/>
      <c r="K191" s="233"/>
      <c r="L191" s="233"/>
      <c r="M191" s="234"/>
      <c r="N191" s="235"/>
      <c r="O191" s="136"/>
      <c r="P191" s="51"/>
      <c r="Q191" s="51"/>
      <c r="R191" s="51"/>
      <c r="S191" s="51"/>
    </row>
    <row r="192" spans="2:19" x14ac:dyDescent="0.2">
      <c r="B192" s="37"/>
      <c r="C192" s="37"/>
      <c r="D192" s="37"/>
      <c r="E192" s="37"/>
      <c r="F192" s="58"/>
      <c r="G192" s="57"/>
      <c r="H192" s="57"/>
      <c r="I192" s="12"/>
      <c r="J192" s="12"/>
      <c r="K192" s="12"/>
      <c r="L192" s="12"/>
      <c r="M192" s="37"/>
      <c r="N192" s="12"/>
      <c r="O192" s="12"/>
      <c r="P192" s="12"/>
      <c r="Q192" s="12"/>
      <c r="R192" s="12"/>
    </row>
    <row r="193" spans="2:18" x14ac:dyDescent="0.25">
      <c r="B193" s="37"/>
      <c r="C193" s="37"/>
      <c r="D193" s="37"/>
      <c r="E193" s="37"/>
      <c r="F193" s="37"/>
      <c r="G193" s="37"/>
      <c r="H193" s="12"/>
      <c r="I193" s="12"/>
      <c r="J193" s="12"/>
      <c r="K193" s="12"/>
      <c r="L193" s="12"/>
      <c r="M193" s="37"/>
      <c r="N193" s="12"/>
      <c r="O193" s="12"/>
      <c r="P193" s="12"/>
      <c r="Q193" s="12"/>
      <c r="R193" s="12"/>
    </row>
    <row r="194" spans="2:18" ht="24.75" customHeight="1" x14ac:dyDescent="0.25">
      <c r="I194"/>
      <c r="J194"/>
      <c r="K194"/>
      <c r="L194"/>
      <c r="M194"/>
    </row>
    <row r="195" spans="2:18" ht="19.5" customHeight="1" x14ac:dyDescent="0.25">
      <c r="B195" s="13" t="s">
        <v>178</v>
      </c>
      <c r="C195" s="13"/>
      <c r="D195" s="65" t="s">
        <v>4</v>
      </c>
      <c r="E195" s="66" t="s">
        <v>53</v>
      </c>
      <c r="I195"/>
      <c r="J195"/>
      <c r="K195"/>
      <c r="L195"/>
      <c r="M195"/>
    </row>
    <row r="196" spans="2:18" ht="19.5" customHeight="1" x14ac:dyDescent="0.25">
      <c r="B196" s="222" t="s">
        <v>179</v>
      </c>
      <c r="C196" s="222"/>
      <c r="D196" s="236">
        <v>43</v>
      </c>
      <c r="E196" s="110">
        <f>D196/$D$199</f>
        <v>0.20283018867924529</v>
      </c>
      <c r="I196"/>
      <c r="J196"/>
      <c r="K196"/>
      <c r="L196"/>
      <c r="M196"/>
    </row>
    <row r="197" spans="2:18" ht="19.5" customHeight="1" x14ac:dyDescent="0.25">
      <c r="B197" s="222" t="s">
        <v>180</v>
      </c>
      <c r="C197" s="222"/>
      <c r="D197" s="236">
        <v>164</v>
      </c>
      <c r="E197" s="110">
        <f>D197/$D$199</f>
        <v>0.77358490566037741</v>
      </c>
      <c r="I197"/>
      <c r="J197"/>
      <c r="K197"/>
      <c r="L197"/>
      <c r="M197"/>
    </row>
    <row r="198" spans="2:18" ht="19.5" customHeight="1" thickBot="1" x14ac:dyDescent="0.3">
      <c r="B198" s="237" t="s">
        <v>181</v>
      </c>
      <c r="C198" s="237"/>
      <c r="D198" s="238">
        <v>5</v>
      </c>
      <c r="E198" s="239">
        <f>+D198/D199</f>
        <v>2.358490566037736E-2</v>
      </c>
      <c r="I198"/>
      <c r="J198"/>
      <c r="K198"/>
      <c r="L198"/>
      <c r="M198"/>
    </row>
    <row r="199" spans="2:18" ht="19.5" customHeight="1" x14ac:dyDescent="0.25">
      <c r="B199" s="140" t="s">
        <v>4</v>
      </c>
      <c r="C199" s="140"/>
      <c r="D199" s="240">
        <f>SUM(D196:D198)</f>
        <v>212</v>
      </c>
      <c r="E199" s="241">
        <f>SUM(E196:E198)</f>
        <v>1</v>
      </c>
      <c r="I199"/>
      <c r="J199"/>
      <c r="K199"/>
      <c r="L199"/>
      <c r="M199"/>
    </row>
    <row r="200" spans="2:18" x14ac:dyDescent="0.25">
      <c r="I200"/>
      <c r="J200"/>
      <c r="K200"/>
      <c r="L200"/>
      <c r="M200"/>
    </row>
    <row r="201" spans="2:18" x14ac:dyDescent="0.25">
      <c r="H201" s="242"/>
      <c r="I201" s="242"/>
      <c r="J201"/>
      <c r="K201"/>
      <c r="L201"/>
      <c r="M201"/>
    </row>
    <row r="205" spans="2:18" x14ac:dyDescent="0.25">
      <c r="B205" s="37"/>
      <c r="C205" s="99"/>
      <c r="D205" s="99"/>
      <c r="E205" s="99"/>
      <c r="F205" s="99"/>
      <c r="G205" s="142"/>
      <c r="H205" s="12"/>
      <c r="I205" s="243"/>
      <c r="J205" s="243"/>
      <c r="K205" s="243"/>
    </row>
    <row r="206" spans="2:18" x14ac:dyDescent="0.25">
      <c r="B206" s="37"/>
      <c r="C206" s="99"/>
      <c r="D206" s="99"/>
      <c r="E206" s="99"/>
      <c r="F206" s="99"/>
      <c r="G206" s="142"/>
      <c r="H206" s="12"/>
      <c r="I206" s="243"/>
      <c r="J206" s="243"/>
      <c r="K206" s="243"/>
    </row>
    <row r="207" spans="2:18" x14ac:dyDescent="0.25">
      <c r="B207" s="37"/>
      <c r="G207" s="142"/>
      <c r="H207" s="89"/>
      <c r="I207" s="89"/>
      <c r="J207" s="89"/>
      <c r="K207" s="12"/>
    </row>
    <row r="208" spans="2:18" ht="12" customHeight="1" x14ac:dyDescent="0.25">
      <c r="B208" s="37"/>
      <c r="G208" s="89"/>
      <c r="H208" s="244"/>
      <c r="I208" s="37"/>
      <c r="J208" s="37"/>
      <c r="K208" s="89"/>
    </row>
    <row r="209" spans="2:11" ht="34.5" customHeight="1" x14ac:dyDescent="0.25">
      <c r="B209" s="245" t="s">
        <v>3</v>
      </c>
      <c r="C209" s="245"/>
      <c r="D209" s="246">
        <v>2023</v>
      </c>
      <c r="E209" s="246">
        <v>2024</v>
      </c>
      <c r="F209" s="16" t="s">
        <v>182</v>
      </c>
      <c r="J209" s="37"/>
      <c r="K209" s="89"/>
    </row>
    <row r="210" spans="2:11" ht="27" customHeight="1" x14ac:dyDescent="0.25">
      <c r="B210" s="247" t="s">
        <v>7</v>
      </c>
      <c r="C210" s="247"/>
      <c r="D210" s="248">
        <v>23</v>
      </c>
      <c r="E210" s="248">
        <v>19</v>
      </c>
      <c r="F210" s="249">
        <f t="shared" ref="F210:F219" si="16">E210/D210-1</f>
        <v>-0.17391304347826086</v>
      </c>
      <c r="J210" s="37"/>
      <c r="K210" s="89"/>
    </row>
    <row r="211" spans="2:11" ht="27" customHeight="1" x14ac:dyDescent="0.25">
      <c r="B211" s="247" t="s">
        <v>9</v>
      </c>
      <c r="C211" s="247"/>
      <c r="D211" s="248">
        <v>20</v>
      </c>
      <c r="E211" s="250">
        <v>19</v>
      </c>
      <c r="F211" s="249">
        <f t="shared" si="16"/>
        <v>-5.0000000000000044E-2</v>
      </c>
      <c r="J211" s="37"/>
      <c r="K211" s="89"/>
    </row>
    <row r="212" spans="2:11" ht="27" customHeight="1" x14ac:dyDescent="0.25">
      <c r="B212" s="247" t="s">
        <v>10</v>
      </c>
      <c r="C212" s="247"/>
      <c r="D212" s="248">
        <v>22</v>
      </c>
      <c r="E212" s="250">
        <v>16</v>
      </c>
      <c r="F212" s="249">
        <f t="shared" si="16"/>
        <v>-0.27272727272727271</v>
      </c>
      <c r="J212" s="37"/>
      <c r="K212" s="89"/>
    </row>
    <row r="213" spans="2:11" ht="27" customHeight="1" x14ac:dyDescent="0.25">
      <c r="B213" s="247" t="s">
        <v>11</v>
      </c>
      <c r="C213" s="247"/>
      <c r="D213" s="248">
        <v>30</v>
      </c>
      <c r="E213" s="250">
        <v>22</v>
      </c>
      <c r="F213" s="249">
        <f t="shared" si="16"/>
        <v>-0.26666666666666672</v>
      </c>
      <c r="J213" s="37"/>
      <c r="K213" s="89"/>
    </row>
    <row r="214" spans="2:11" ht="27" customHeight="1" x14ac:dyDescent="0.25">
      <c r="B214" s="247" t="s">
        <v>12</v>
      </c>
      <c r="C214" s="247"/>
      <c r="D214" s="248">
        <v>19</v>
      </c>
      <c r="E214" s="250">
        <v>12</v>
      </c>
      <c r="F214" s="249">
        <f t="shared" si="16"/>
        <v>-0.36842105263157898</v>
      </c>
      <c r="J214" s="37"/>
      <c r="K214" s="89"/>
    </row>
    <row r="215" spans="2:11" ht="27" customHeight="1" x14ac:dyDescent="0.25">
      <c r="B215" s="247" t="s">
        <v>13</v>
      </c>
      <c r="C215" s="247"/>
      <c r="D215" s="248">
        <v>19</v>
      </c>
      <c r="E215" s="250">
        <v>22</v>
      </c>
      <c r="F215" s="249">
        <f t="shared" si="16"/>
        <v>0.15789473684210531</v>
      </c>
      <c r="J215" s="37"/>
      <c r="K215" s="89"/>
    </row>
    <row r="216" spans="2:11" ht="27" customHeight="1" x14ac:dyDescent="0.25">
      <c r="B216" s="247" t="s">
        <v>14</v>
      </c>
      <c r="C216" s="247"/>
      <c r="D216" s="248">
        <v>23</v>
      </c>
      <c r="E216" s="250">
        <v>26</v>
      </c>
      <c r="F216" s="249">
        <f t="shared" si="16"/>
        <v>0.13043478260869557</v>
      </c>
      <c r="J216" s="37"/>
      <c r="K216" s="89"/>
    </row>
    <row r="217" spans="2:11" ht="27" customHeight="1" x14ac:dyDescent="0.25">
      <c r="B217" s="247" t="s">
        <v>15</v>
      </c>
      <c r="C217" s="247"/>
      <c r="D217" s="248">
        <v>23</v>
      </c>
      <c r="E217" s="250">
        <v>13</v>
      </c>
      <c r="F217" s="249">
        <f t="shared" si="16"/>
        <v>-0.43478260869565222</v>
      </c>
      <c r="J217" s="37"/>
      <c r="K217" s="89"/>
    </row>
    <row r="218" spans="2:11" ht="27" customHeight="1" x14ac:dyDescent="0.25">
      <c r="B218" s="247" t="s">
        <v>183</v>
      </c>
      <c r="C218" s="247"/>
      <c r="D218" s="248">
        <v>13</v>
      </c>
      <c r="E218" s="250">
        <v>14</v>
      </c>
      <c r="F218" s="249">
        <f t="shared" si="16"/>
        <v>7.6923076923076872E-2</v>
      </c>
      <c r="J218" s="37"/>
      <c r="K218" s="89"/>
    </row>
    <row r="219" spans="2:11" ht="27" customHeight="1" x14ac:dyDescent="0.25">
      <c r="B219" s="247" t="s">
        <v>17</v>
      </c>
      <c r="C219" s="247"/>
      <c r="D219" s="248">
        <v>19</v>
      </c>
      <c r="E219" s="250">
        <v>26</v>
      </c>
      <c r="F219" s="249">
        <f t="shared" si="16"/>
        <v>0.36842105263157898</v>
      </c>
      <c r="J219" s="37"/>
      <c r="K219" s="89"/>
    </row>
    <row r="220" spans="2:11" ht="27" customHeight="1" thickBot="1" x14ac:dyDescent="0.3">
      <c r="B220" s="247" t="s">
        <v>18</v>
      </c>
      <c r="C220" s="247"/>
      <c r="D220" s="248">
        <v>26</v>
      </c>
      <c r="E220" s="250">
        <v>23</v>
      </c>
      <c r="F220" s="249">
        <f>E220/D220-1</f>
        <v>-0.11538461538461542</v>
      </c>
      <c r="J220" s="37"/>
      <c r="K220" s="89"/>
    </row>
    <row r="221" spans="2:11" ht="27" hidden="1" customHeight="1" thickBot="1" x14ac:dyDescent="0.3">
      <c r="B221" s="247" t="s">
        <v>184</v>
      </c>
      <c r="C221" s="247"/>
      <c r="D221" s="248">
        <v>21</v>
      </c>
      <c r="E221" s="250"/>
      <c r="F221" s="249">
        <f>E221/D221-1</f>
        <v>-1</v>
      </c>
      <c r="J221" s="37"/>
      <c r="K221" s="89"/>
    </row>
    <row r="222" spans="2:11" ht="28.5" customHeight="1" x14ac:dyDescent="0.25">
      <c r="B222" s="251" t="s">
        <v>4</v>
      </c>
      <c r="C222" s="251"/>
      <c r="D222" s="252">
        <f>SUM(D210:D220)</f>
        <v>237</v>
      </c>
      <c r="E222" s="252">
        <f>SUM(E210:E221)</f>
        <v>212</v>
      </c>
      <c r="F222" s="253">
        <f>E222/D222-1</f>
        <v>-0.10548523206751059</v>
      </c>
      <c r="J222" s="37"/>
      <c r="K222" s="89"/>
    </row>
    <row r="223" spans="2:11" x14ac:dyDescent="0.25">
      <c r="B223" s="45" t="s">
        <v>185</v>
      </c>
    </row>
  </sheetData>
  <mergeCells count="76">
    <mergeCell ref="B219:C219"/>
    <mergeCell ref="B220:C220"/>
    <mergeCell ref="B221:C221"/>
    <mergeCell ref="B222:C222"/>
    <mergeCell ref="B213:C213"/>
    <mergeCell ref="B214:C214"/>
    <mergeCell ref="B215:C215"/>
    <mergeCell ref="B216:C216"/>
    <mergeCell ref="B217:C217"/>
    <mergeCell ref="B218:C218"/>
    <mergeCell ref="C205:F206"/>
    <mergeCell ref="I205:K206"/>
    <mergeCell ref="B209:C209"/>
    <mergeCell ref="B210:C210"/>
    <mergeCell ref="B211:C211"/>
    <mergeCell ref="B212:C212"/>
    <mergeCell ref="B184:C184"/>
    <mergeCell ref="K184:L184"/>
    <mergeCell ref="K189:L189"/>
    <mergeCell ref="B190:C190"/>
    <mergeCell ref="B195:C195"/>
    <mergeCell ref="B199:C199"/>
    <mergeCell ref="M128:M129"/>
    <mergeCell ref="N128:N129"/>
    <mergeCell ref="K135:L135"/>
    <mergeCell ref="B149:D149"/>
    <mergeCell ref="B182:E183"/>
    <mergeCell ref="K182:M183"/>
    <mergeCell ref="K102:L102"/>
    <mergeCell ref="K106:L106"/>
    <mergeCell ref="B108:F108"/>
    <mergeCell ref="B110:D110"/>
    <mergeCell ref="H110:I110"/>
    <mergeCell ref="K128:L129"/>
    <mergeCell ref="G86:I86"/>
    <mergeCell ref="B89:C89"/>
    <mergeCell ref="B94:D95"/>
    <mergeCell ref="K94:O95"/>
    <mergeCell ref="K96:L96"/>
    <mergeCell ref="K99:L99"/>
    <mergeCell ref="I64:J64"/>
    <mergeCell ref="I65:J65"/>
    <mergeCell ref="I66:J66"/>
    <mergeCell ref="B74:C74"/>
    <mergeCell ref="G74:I74"/>
    <mergeCell ref="L78:M78"/>
    <mergeCell ref="I58:J58"/>
    <mergeCell ref="I59:J59"/>
    <mergeCell ref="I60:J60"/>
    <mergeCell ref="I61:J61"/>
    <mergeCell ref="I62:J62"/>
    <mergeCell ref="I63:J63"/>
    <mergeCell ref="I52:J52"/>
    <mergeCell ref="I53:J53"/>
    <mergeCell ref="I54:J54"/>
    <mergeCell ref="I55:J55"/>
    <mergeCell ref="I56:J56"/>
    <mergeCell ref="I57:J57"/>
    <mergeCell ref="I46:J46"/>
    <mergeCell ref="I47:J47"/>
    <mergeCell ref="I48:J48"/>
    <mergeCell ref="I49:J49"/>
    <mergeCell ref="I50:J50"/>
    <mergeCell ref="I51:J51"/>
    <mergeCell ref="J39:N39"/>
    <mergeCell ref="I41:J41"/>
    <mergeCell ref="I42:J42"/>
    <mergeCell ref="I43:J43"/>
    <mergeCell ref="I44:J44"/>
    <mergeCell ref="I45:J45"/>
    <mergeCell ref="B5:R6"/>
    <mergeCell ref="B7:P7"/>
    <mergeCell ref="B9:P10"/>
    <mergeCell ref="B12:P12"/>
    <mergeCell ref="B17:C17"/>
    <mergeCell ref="B29:C29"/>
  </mergeCells>
  <printOptions horizontalCentered="1"/>
  <pageMargins left="0.19685039370078741" right="0.11811023622047245" top="0.70866141732283472" bottom="0.11811023622047245" header="0.31496062992125984" footer="0.31496062992125984"/>
  <pageSetup paperSize="9" scale="49" fitToHeight="3" orientation="portrait" r:id="rId1"/>
  <rowBreaks count="2" manualBreakCount="2">
    <brk id="89" min="1" max="18" man="1"/>
    <brk id="166" min="1" max="1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Tentativa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YSABEL ORIHUELA</dc:creator>
  <cp:lastModifiedBy>YSABEL ORIHUELA</cp:lastModifiedBy>
  <dcterms:created xsi:type="dcterms:W3CDTF">2024-12-19T15:54:58Z</dcterms:created>
  <dcterms:modified xsi:type="dcterms:W3CDTF">2024-12-19T15:56:26Z</dcterms:modified>
</cp:coreProperties>
</file>