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diciembre\"/>
    </mc:Choice>
  </mc:AlternateContent>
  <xr:revisionPtr revIDLastSave="0" documentId="8_{9EDC82BA-E852-4B57-8837-EFE993151E7B}" xr6:coauthVersionLast="47" xr6:coauthVersionMax="47" xr10:uidLastSave="{00000000-0000-0000-0000-000000000000}"/>
  <bookViews>
    <workbookView xWindow="435" yWindow="1440" windowWidth="27720" windowHeight="13950" xr2:uid="{D6A62C27-3612-4EBB-9782-BD66ED6BE595}"/>
  </bookViews>
  <sheets>
    <sheet name="AP" sheetId="1" r:id="rId1"/>
  </sheets>
  <externalReferences>
    <externalReference r:id="rId2"/>
  </externalReferences>
  <definedNames>
    <definedName name="_xlnm._FilterDatabase" localSheetId="0" hidden="1">AP!$M$115:$N$141</definedName>
    <definedName name="_xlnm.Print_Area" localSheetId="0">AP!$A$1:$T$358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6" i="1" l="1"/>
  <c r="Q356" i="1"/>
  <c r="O356" i="1"/>
  <c r="N356" i="1"/>
  <c r="L356" i="1"/>
  <c r="K356" i="1"/>
  <c r="I356" i="1"/>
  <c r="H356" i="1"/>
  <c r="F356" i="1"/>
  <c r="E356" i="1"/>
  <c r="P355" i="1"/>
  <c r="M355" i="1"/>
  <c r="J355" i="1"/>
  <c r="G355" i="1"/>
  <c r="C355" i="1" s="1"/>
  <c r="D355" i="1"/>
  <c r="P354" i="1"/>
  <c r="M354" i="1"/>
  <c r="J354" i="1"/>
  <c r="G354" i="1"/>
  <c r="D354" i="1"/>
  <c r="C354" i="1"/>
  <c r="P353" i="1"/>
  <c r="M353" i="1"/>
  <c r="J353" i="1"/>
  <c r="G353" i="1"/>
  <c r="C353" i="1" s="1"/>
  <c r="D353" i="1"/>
  <c r="P352" i="1"/>
  <c r="M352" i="1"/>
  <c r="J352" i="1"/>
  <c r="G352" i="1"/>
  <c r="D352" i="1"/>
  <c r="C352" i="1"/>
  <c r="P351" i="1"/>
  <c r="M351" i="1"/>
  <c r="J351" i="1"/>
  <c r="G351" i="1"/>
  <c r="C351" i="1" s="1"/>
  <c r="D351" i="1"/>
  <c r="P350" i="1"/>
  <c r="M350" i="1"/>
  <c r="J350" i="1"/>
  <c r="G350" i="1"/>
  <c r="D350" i="1"/>
  <c r="C350" i="1"/>
  <c r="P349" i="1"/>
  <c r="M349" i="1"/>
  <c r="J349" i="1"/>
  <c r="G349" i="1"/>
  <c r="C349" i="1" s="1"/>
  <c r="D349" i="1"/>
  <c r="P348" i="1"/>
  <c r="M348" i="1"/>
  <c r="J348" i="1"/>
  <c r="G348" i="1"/>
  <c r="D348" i="1"/>
  <c r="C348" i="1"/>
  <c r="P347" i="1"/>
  <c r="M347" i="1"/>
  <c r="J347" i="1"/>
  <c r="G347" i="1"/>
  <c r="C347" i="1" s="1"/>
  <c r="D347" i="1"/>
  <c r="P346" i="1"/>
  <c r="M346" i="1"/>
  <c r="J346" i="1"/>
  <c r="G346" i="1"/>
  <c r="D346" i="1"/>
  <c r="C346" i="1"/>
  <c r="P345" i="1"/>
  <c r="M345" i="1"/>
  <c r="J345" i="1"/>
  <c r="G345" i="1"/>
  <c r="C345" i="1" s="1"/>
  <c r="D345" i="1"/>
  <c r="P344" i="1"/>
  <c r="M344" i="1"/>
  <c r="J344" i="1"/>
  <c r="G344" i="1"/>
  <c r="D344" i="1"/>
  <c r="C344" i="1"/>
  <c r="P343" i="1"/>
  <c r="M343" i="1"/>
  <c r="J343" i="1"/>
  <c r="G343" i="1"/>
  <c r="C343" i="1" s="1"/>
  <c r="D343" i="1"/>
  <c r="P342" i="1"/>
  <c r="M342" i="1"/>
  <c r="J342" i="1"/>
  <c r="G342" i="1"/>
  <c r="D342" i="1"/>
  <c r="C342" i="1"/>
  <c r="P341" i="1"/>
  <c r="M341" i="1"/>
  <c r="J341" i="1"/>
  <c r="G341" i="1"/>
  <c r="C341" i="1" s="1"/>
  <c r="D341" i="1"/>
  <c r="P340" i="1"/>
  <c r="M340" i="1"/>
  <c r="J340" i="1"/>
  <c r="G340" i="1"/>
  <c r="D340" i="1"/>
  <c r="C340" i="1"/>
  <c r="P339" i="1"/>
  <c r="M339" i="1"/>
  <c r="J339" i="1"/>
  <c r="G339" i="1"/>
  <c r="C339" i="1" s="1"/>
  <c r="D339" i="1"/>
  <c r="P338" i="1"/>
  <c r="M338" i="1"/>
  <c r="J338" i="1"/>
  <c r="G338" i="1"/>
  <c r="D338" i="1"/>
  <c r="C338" i="1"/>
  <c r="P337" i="1"/>
  <c r="M337" i="1"/>
  <c r="J337" i="1"/>
  <c r="G337" i="1"/>
  <c r="C337" i="1" s="1"/>
  <c r="D337" i="1"/>
  <c r="P336" i="1"/>
  <c r="M336" i="1"/>
  <c r="J336" i="1"/>
  <c r="G336" i="1"/>
  <c r="D336" i="1"/>
  <c r="C336" i="1"/>
  <c r="P335" i="1"/>
  <c r="M335" i="1"/>
  <c r="J335" i="1"/>
  <c r="G335" i="1"/>
  <c r="C335" i="1" s="1"/>
  <c r="D335" i="1"/>
  <c r="P334" i="1"/>
  <c r="M334" i="1"/>
  <c r="J334" i="1"/>
  <c r="G334" i="1"/>
  <c r="D334" i="1"/>
  <c r="C334" i="1"/>
  <c r="P333" i="1"/>
  <c r="M333" i="1"/>
  <c r="J333" i="1"/>
  <c r="G333" i="1"/>
  <c r="C333" i="1" s="1"/>
  <c r="D333" i="1"/>
  <c r="P332" i="1"/>
  <c r="M332" i="1"/>
  <c r="J332" i="1"/>
  <c r="G332" i="1"/>
  <c r="D332" i="1"/>
  <c r="C332" i="1"/>
  <c r="P331" i="1"/>
  <c r="M331" i="1"/>
  <c r="J331" i="1"/>
  <c r="G331" i="1"/>
  <c r="G356" i="1" s="1"/>
  <c r="D331" i="1"/>
  <c r="P330" i="1"/>
  <c r="P356" i="1" s="1"/>
  <c r="M330" i="1"/>
  <c r="J330" i="1"/>
  <c r="J356" i="1" s="1"/>
  <c r="G330" i="1"/>
  <c r="D330" i="1"/>
  <c r="D356" i="1" s="1"/>
  <c r="C330" i="1"/>
  <c r="R323" i="1"/>
  <c r="Q323" i="1"/>
  <c r="O323" i="1"/>
  <c r="N323" i="1"/>
  <c r="L323" i="1"/>
  <c r="K323" i="1"/>
  <c r="I323" i="1"/>
  <c r="H323" i="1"/>
  <c r="F323" i="1"/>
  <c r="E323" i="1"/>
  <c r="P322" i="1"/>
  <c r="M322" i="1"/>
  <c r="J322" i="1"/>
  <c r="G322" i="1"/>
  <c r="D322" i="1"/>
  <c r="C322" i="1" s="1"/>
  <c r="P321" i="1"/>
  <c r="M321" i="1"/>
  <c r="J321" i="1"/>
  <c r="G321" i="1"/>
  <c r="D321" i="1"/>
  <c r="C321" i="1"/>
  <c r="P320" i="1"/>
  <c r="M320" i="1"/>
  <c r="J320" i="1"/>
  <c r="G320" i="1"/>
  <c r="D320" i="1"/>
  <c r="C320" i="1" s="1"/>
  <c r="P319" i="1"/>
  <c r="M319" i="1"/>
  <c r="J319" i="1"/>
  <c r="G319" i="1"/>
  <c r="D319" i="1"/>
  <c r="C319" i="1"/>
  <c r="P318" i="1"/>
  <c r="M318" i="1"/>
  <c r="J318" i="1"/>
  <c r="G318" i="1"/>
  <c r="C318" i="1" s="1"/>
  <c r="D318" i="1"/>
  <c r="P317" i="1"/>
  <c r="M317" i="1"/>
  <c r="J317" i="1"/>
  <c r="G317" i="1"/>
  <c r="D317" i="1"/>
  <c r="C317" i="1"/>
  <c r="P316" i="1"/>
  <c r="M316" i="1"/>
  <c r="J316" i="1"/>
  <c r="G316" i="1"/>
  <c r="C316" i="1" s="1"/>
  <c r="D316" i="1"/>
  <c r="P315" i="1"/>
  <c r="M315" i="1"/>
  <c r="J315" i="1"/>
  <c r="G315" i="1"/>
  <c r="D315" i="1"/>
  <c r="C315" i="1"/>
  <c r="P314" i="1"/>
  <c r="M314" i="1"/>
  <c r="J314" i="1"/>
  <c r="G314" i="1"/>
  <c r="C314" i="1" s="1"/>
  <c r="D314" i="1"/>
  <c r="P313" i="1"/>
  <c r="M313" i="1"/>
  <c r="J313" i="1"/>
  <c r="G313" i="1"/>
  <c r="D313" i="1"/>
  <c r="C313" i="1"/>
  <c r="P312" i="1"/>
  <c r="M312" i="1"/>
  <c r="J312" i="1"/>
  <c r="G312" i="1"/>
  <c r="C312" i="1" s="1"/>
  <c r="D312" i="1"/>
  <c r="P311" i="1"/>
  <c r="P323" i="1" s="1"/>
  <c r="M311" i="1"/>
  <c r="J311" i="1"/>
  <c r="J323" i="1" s="1"/>
  <c r="G311" i="1"/>
  <c r="D311" i="1"/>
  <c r="D323" i="1" s="1"/>
  <c r="C311" i="1"/>
  <c r="I304" i="1"/>
  <c r="H304" i="1"/>
  <c r="F303" i="1"/>
  <c r="F302" i="1"/>
  <c r="F301" i="1"/>
  <c r="F300" i="1"/>
  <c r="F299" i="1"/>
  <c r="F298" i="1"/>
  <c r="O297" i="1"/>
  <c r="P297" i="1" s="1"/>
  <c r="N297" i="1"/>
  <c r="F297" i="1"/>
  <c r="P296" i="1"/>
  <c r="F296" i="1"/>
  <c r="P295" i="1"/>
  <c r="F295" i="1"/>
  <c r="P294" i="1"/>
  <c r="F294" i="1"/>
  <c r="P293" i="1"/>
  <c r="F293" i="1"/>
  <c r="P292" i="1"/>
  <c r="F292" i="1"/>
  <c r="P291" i="1"/>
  <c r="F291" i="1"/>
  <c r="P290" i="1"/>
  <c r="F290" i="1"/>
  <c r="P289" i="1"/>
  <c r="F289" i="1"/>
  <c r="P288" i="1"/>
  <c r="F288" i="1"/>
  <c r="P287" i="1"/>
  <c r="F287" i="1"/>
  <c r="P286" i="1"/>
  <c r="F286" i="1"/>
  <c r="P285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Q266" i="1"/>
  <c r="P266" i="1"/>
  <c r="F266" i="1"/>
  <c r="N265" i="1"/>
  <c r="F265" i="1"/>
  <c r="O264" i="1"/>
  <c r="O266" i="1" s="1"/>
  <c r="N264" i="1"/>
  <c r="N266" i="1" s="1"/>
  <c r="O265" i="1" s="1"/>
  <c r="F264" i="1"/>
  <c r="F263" i="1"/>
  <c r="F262" i="1"/>
  <c r="F261" i="1"/>
  <c r="F260" i="1"/>
  <c r="F259" i="1"/>
  <c r="F258" i="1"/>
  <c r="F257" i="1"/>
  <c r="F256" i="1"/>
  <c r="F255" i="1"/>
  <c r="F254" i="1"/>
  <c r="R253" i="1"/>
  <c r="Q253" i="1"/>
  <c r="F253" i="1"/>
  <c r="O252" i="1"/>
  <c r="F252" i="1"/>
  <c r="O251" i="1"/>
  <c r="F251" i="1"/>
  <c r="O250" i="1"/>
  <c r="F250" i="1"/>
  <c r="O249" i="1"/>
  <c r="F249" i="1"/>
  <c r="I241" i="1"/>
  <c r="H241" i="1"/>
  <c r="G241" i="1"/>
  <c r="F241" i="1"/>
  <c r="E241" i="1"/>
  <c r="D241" i="1"/>
  <c r="G242" i="1" s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I209" i="1"/>
  <c r="H209" i="1"/>
  <c r="F208" i="1"/>
  <c r="F207" i="1"/>
  <c r="F206" i="1"/>
  <c r="R205" i="1"/>
  <c r="Q205" i="1"/>
  <c r="F205" i="1"/>
  <c r="F204" i="1"/>
  <c r="O203" i="1"/>
  <c r="F203" i="1"/>
  <c r="F202" i="1"/>
  <c r="O201" i="1"/>
  <c r="F201" i="1"/>
  <c r="F200" i="1"/>
  <c r="O199" i="1"/>
  <c r="F199" i="1"/>
  <c r="F198" i="1"/>
  <c r="O197" i="1"/>
  <c r="F197" i="1"/>
  <c r="F196" i="1"/>
  <c r="O195" i="1"/>
  <c r="F195" i="1"/>
  <c r="F194" i="1"/>
  <c r="O193" i="1"/>
  <c r="F193" i="1"/>
  <c r="F192" i="1"/>
  <c r="O191" i="1"/>
  <c r="F191" i="1"/>
  <c r="F190" i="1"/>
  <c r="O189" i="1"/>
  <c r="F189" i="1"/>
  <c r="F188" i="1"/>
  <c r="O187" i="1"/>
  <c r="F187" i="1"/>
  <c r="F186" i="1"/>
  <c r="O185" i="1"/>
  <c r="F185" i="1"/>
  <c r="F184" i="1"/>
  <c r="O183" i="1"/>
  <c r="F183" i="1"/>
  <c r="F182" i="1"/>
  <c r="O181" i="1"/>
  <c r="F181" i="1"/>
  <c r="F180" i="1"/>
  <c r="O179" i="1"/>
  <c r="F179" i="1"/>
  <c r="F178" i="1"/>
  <c r="O177" i="1"/>
  <c r="O205" i="1" s="1"/>
  <c r="F177" i="1"/>
  <c r="F176" i="1"/>
  <c r="E168" i="1"/>
  <c r="D168" i="1"/>
  <c r="C167" i="1"/>
  <c r="C166" i="1"/>
  <c r="C165" i="1"/>
  <c r="C164" i="1"/>
  <c r="R163" i="1"/>
  <c r="Q163" i="1"/>
  <c r="C163" i="1"/>
  <c r="O162" i="1"/>
  <c r="C162" i="1"/>
  <c r="O161" i="1"/>
  <c r="C161" i="1"/>
  <c r="O160" i="1"/>
  <c r="C160" i="1"/>
  <c r="O159" i="1"/>
  <c r="C159" i="1"/>
  <c r="O158" i="1"/>
  <c r="C158" i="1"/>
  <c r="O157" i="1"/>
  <c r="C157" i="1"/>
  <c r="O156" i="1"/>
  <c r="C156" i="1"/>
  <c r="F144" i="1"/>
  <c r="I143" i="1"/>
  <c r="I144" i="1" s="1"/>
  <c r="H143" i="1"/>
  <c r="G143" i="1"/>
  <c r="G144" i="1" s="1"/>
  <c r="F143" i="1"/>
  <c r="E143" i="1"/>
  <c r="E144" i="1" s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I112" i="1"/>
  <c r="H112" i="1"/>
  <c r="G112" i="1"/>
  <c r="F112" i="1"/>
  <c r="E112" i="1"/>
  <c r="C111" i="1"/>
  <c r="C110" i="1"/>
  <c r="C109" i="1"/>
  <c r="C108" i="1"/>
  <c r="C107" i="1"/>
  <c r="C106" i="1"/>
  <c r="C105" i="1"/>
  <c r="C104" i="1"/>
  <c r="C103" i="1"/>
  <c r="C102" i="1"/>
  <c r="O101" i="1"/>
  <c r="C101" i="1"/>
  <c r="O100" i="1"/>
  <c r="C100" i="1"/>
  <c r="O99" i="1"/>
  <c r="C99" i="1"/>
  <c r="O98" i="1"/>
  <c r="C98" i="1"/>
  <c r="O97" i="1"/>
  <c r="C97" i="1"/>
  <c r="O96" i="1"/>
  <c r="C96" i="1"/>
  <c r="O95" i="1"/>
  <c r="C95" i="1"/>
  <c r="O94" i="1"/>
  <c r="C94" i="1"/>
  <c r="O93" i="1"/>
  <c r="C93" i="1"/>
  <c r="O92" i="1"/>
  <c r="C92" i="1"/>
  <c r="O91" i="1"/>
  <c r="C91" i="1"/>
  <c r="O90" i="1"/>
  <c r="C90" i="1"/>
  <c r="O89" i="1"/>
  <c r="C89" i="1"/>
  <c r="C112" i="1" s="1"/>
  <c r="C88" i="1"/>
  <c r="C87" i="1"/>
  <c r="C86" i="1"/>
  <c r="Q81" i="1"/>
  <c r="L81" i="1"/>
  <c r="R80" i="1"/>
  <c r="M80" i="1"/>
  <c r="M79" i="1"/>
  <c r="R78" i="1"/>
  <c r="M78" i="1"/>
  <c r="M77" i="1"/>
  <c r="R76" i="1"/>
  <c r="M76" i="1"/>
  <c r="M75" i="1"/>
  <c r="G75" i="1"/>
  <c r="M74" i="1"/>
  <c r="H74" i="1"/>
  <c r="R73" i="1"/>
  <c r="M73" i="1"/>
  <c r="R72" i="1"/>
  <c r="M72" i="1"/>
  <c r="M71" i="1"/>
  <c r="H71" i="1"/>
  <c r="M70" i="1"/>
  <c r="H70" i="1"/>
  <c r="R69" i="1"/>
  <c r="M69" i="1"/>
  <c r="R68" i="1"/>
  <c r="M68" i="1"/>
  <c r="M67" i="1"/>
  <c r="H67" i="1"/>
  <c r="M66" i="1"/>
  <c r="H66" i="1"/>
  <c r="R65" i="1"/>
  <c r="M65" i="1"/>
  <c r="H64" i="1"/>
  <c r="H63" i="1"/>
  <c r="H60" i="1"/>
  <c r="N59" i="1"/>
  <c r="O58" i="1"/>
  <c r="O57" i="1"/>
  <c r="O56" i="1"/>
  <c r="O59" i="1" s="1"/>
  <c r="Q50" i="1"/>
  <c r="P50" i="1"/>
  <c r="O50" i="1"/>
  <c r="N50" i="1"/>
  <c r="M50" i="1"/>
  <c r="K49" i="1"/>
  <c r="K48" i="1"/>
  <c r="K47" i="1"/>
  <c r="K46" i="1"/>
  <c r="K45" i="1"/>
  <c r="K44" i="1"/>
  <c r="K43" i="1"/>
  <c r="K42" i="1"/>
  <c r="K41" i="1"/>
  <c r="K40" i="1"/>
  <c r="K39" i="1"/>
  <c r="K38" i="1"/>
  <c r="K32" i="1"/>
  <c r="P177" i="1" l="1"/>
  <c r="P181" i="1"/>
  <c r="P185" i="1"/>
  <c r="P161" i="1"/>
  <c r="P189" i="1"/>
  <c r="C356" i="1"/>
  <c r="O163" i="1"/>
  <c r="P156" i="1" s="1"/>
  <c r="G178" i="1"/>
  <c r="P201" i="1"/>
  <c r="G296" i="1"/>
  <c r="G323" i="1"/>
  <c r="C323" i="1" s="1"/>
  <c r="G182" i="1"/>
  <c r="P187" i="1"/>
  <c r="P191" i="1"/>
  <c r="P199" i="1"/>
  <c r="E242" i="1"/>
  <c r="P249" i="1"/>
  <c r="G278" i="1"/>
  <c r="M356" i="1"/>
  <c r="M81" i="1"/>
  <c r="H72" i="1"/>
  <c r="H68" i="1"/>
  <c r="H62" i="1"/>
  <c r="H73" i="1"/>
  <c r="H69" i="1"/>
  <c r="H65" i="1"/>
  <c r="H61" i="1"/>
  <c r="H75" i="1" s="1"/>
  <c r="R79" i="1"/>
  <c r="R77" i="1"/>
  <c r="R75" i="1"/>
  <c r="R74" i="1"/>
  <c r="R70" i="1"/>
  <c r="R81" i="1" s="1"/>
  <c r="R66" i="1"/>
  <c r="R71" i="1"/>
  <c r="R67" i="1"/>
  <c r="P160" i="1"/>
  <c r="G195" i="1"/>
  <c r="P197" i="1"/>
  <c r="G207" i="1"/>
  <c r="F242" i="1"/>
  <c r="G264" i="1"/>
  <c r="G288" i="1"/>
  <c r="P183" i="1"/>
  <c r="P193" i="1"/>
  <c r="G204" i="1"/>
  <c r="H242" i="1"/>
  <c r="G266" i="1"/>
  <c r="G294" i="1"/>
  <c r="F304" i="1"/>
  <c r="K50" i="1"/>
  <c r="G197" i="1"/>
  <c r="I242" i="1"/>
  <c r="H144" i="1"/>
  <c r="C168" i="1"/>
  <c r="C169" i="1" s="1"/>
  <c r="F209" i="1"/>
  <c r="G184" i="1" s="1"/>
  <c r="P179" i="1"/>
  <c r="G190" i="1"/>
  <c r="G193" i="1"/>
  <c r="P195" i="1"/>
  <c r="G201" i="1"/>
  <c r="P203" i="1"/>
  <c r="G254" i="1"/>
  <c r="G262" i="1"/>
  <c r="G292" i="1"/>
  <c r="G299" i="1"/>
  <c r="M323" i="1"/>
  <c r="C331" i="1"/>
  <c r="O253" i="1"/>
  <c r="P252" i="1" s="1"/>
  <c r="G282" i="1" l="1"/>
  <c r="P251" i="1"/>
  <c r="G198" i="1"/>
  <c r="G185" i="1"/>
  <c r="G177" i="1"/>
  <c r="G287" i="1"/>
  <c r="G260" i="1"/>
  <c r="G199" i="1"/>
  <c r="G302" i="1"/>
  <c r="G284" i="1"/>
  <c r="G256" i="1"/>
  <c r="G203" i="1"/>
  <c r="G192" i="1"/>
  <c r="G270" i="1"/>
  <c r="G194" i="1"/>
  <c r="E169" i="1"/>
  <c r="D169" i="1"/>
  <c r="G303" i="1"/>
  <c r="G274" i="1"/>
  <c r="G208" i="1"/>
  <c r="G280" i="1"/>
  <c r="P250" i="1"/>
  <c r="P253" i="1" s="1"/>
  <c r="G298" i="1"/>
  <c r="G276" i="1"/>
  <c r="G200" i="1"/>
  <c r="G186" i="1"/>
  <c r="G301" i="1"/>
  <c r="G265" i="1"/>
  <c r="G206" i="1"/>
  <c r="G196" i="1"/>
  <c r="G290" i="1"/>
  <c r="G286" i="1"/>
  <c r="G209" i="1"/>
  <c r="G297" i="1"/>
  <c r="G279" i="1"/>
  <c r="G271" i="1"/>
  <c r="G259" i="1"/>
  <c r="G250" i="1"/>
  <c r="G188" i="1"/>
  <c r="G183" i="1"/>
  <c r="G289" i="1"/>
  <c r="G275" i="1"/>
  <c r="G263" i="1"/>
  <c r="G255" i="1"/>
  <c r="G285" i="1"/>
  <c r="G269" i="1"/>
  <c r="G253" i="1"/>
  <c r="G187" i="1"/>
  <c r="G176" i="1"/>
  <c r="G293" i="1"/>
  <c r="G281" i="1"/>
  <c r="G273" i="1"/>
  <c r="G261" i="1"/>
  <c r="G251" i="1"/>
  <c r="G283" i="1"/>
  <c r="G267" i="1"/>
  <c r="G252" i="1"/>
  <c r="G277" i="1"/>
  <c r="G257" i="1"/>
  <c r="G249" i="1"/>
  <c r="G205" i="1"/>
  <c r="G304" i="1"/>
  <c r="G272" i="1"/>
  <c r="G189" i="1"/>
  <c r="G295" i="1"/>
  <c r="G268" i="1"/>
  <c r="G181" i="1"/>
  <c r="G291" i="1"/>
  <c r="G258" i="1"/>
  <c r="G202" i="1"/>
  <c r="G300" i="1"/>
  <c r="G191" i="1"/>
  <c r="P159" i="1"/>
  <c r="P157" i="1"/>
  <c r="P163" i="1" s="1"/>
  <c r="P162" i="1"/>
  <c r="P158" i="1"/>
  <c r="G180" i="1"/>
  <c r="G179" i="1"/>
  <c r="P205" i="1"/>
</calcChain>
</file>

<file path=xl/sharedStrings.xml><?xml version="1.0" encoding="utf-8"?>
<sst xmlns="http://schemas.openxmlformats.org/spreadsheetml/2006/main" count="548" uniqueCount="229">
  <si>
    <t>REPORTE ESTADÍSTICO DE ACCIONES PREVENTIVAS REALIZADAS POR LOS CENTROS EMERGENCIA MUJER</t>
  </si>
  <si>
    <t>Periodo: Enero - Diciembre, 2024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</si>
  <si>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</si>
  <si>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</si>
  <si>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</si>
  <si>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</si>
  <si>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</si>
  <si>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</si>
  <si>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</si>
  <si>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</si>
  <si>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</si>
  <si>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</si>
  <si>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</si>
  <si>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</si>
  <si>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</si>
  <si>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</si>
  <si>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</si>
  <si>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</si>
  <si>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</si>
  <si>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</si>
  <si>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</si>
  <si>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</si>
  <si>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</si>
  <si>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</si>
  <si>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</si>
  <si>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749 a 2 624 acciones</t>
  </si>
  <si>
    <t>2 625 a 4 499 acciones</t>
  </si>
  <si>
    <t>4 500 a 6 374 acciones</t>
  </si>
  <si>
    <t>6 375 a 8 249 acciones</t>
  </si>
  <si>
    <t>8 250 a 10 124 acciones</t>
  </si>
  <si>
    <t>10 125 a 21 428 acciones</t>
  </si>
  <si>
    <t>Participación del Programa Nacional Aurora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</si>
  <si>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</si>
  <si>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</si>
  <si>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</si>
  <si>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</si>
  <si>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</si>
  <si>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</si>
  <si>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</si>
  <si>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</si>
  <si>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</si>
  <si>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</si>
  <si>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Aurora</t>
  </si>
  <si>
    <t>Institución que invitó al Programa Nacional Aurora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</si>
  <si>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</si>
  <si>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</si>
  <si>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</si>
  <si>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</si>
  <si>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</si>
  <si>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</si>
  <si>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</si>
  <si>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</si>
  <si>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</si>
  <si>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</si>
  <si>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</si>
  <si>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</si>
  <si>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</si>
  <si>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</si>
  <si>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</si>
  <si>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</si>
  <si>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</si>
  <si>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</si>
  <si>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</si>
  <si>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</si>
  <si>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</si>
  <si>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</si>
  <si>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</si>
  <si>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</si>
  <si>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</si>
  <si>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</si>
  <si>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</si>
  <si>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</si>
  <si>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</si>
  <si>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Ancash</t>
  </si>
  <si>
    <t>Apurimac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</si>
  <si>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</si>
  <si>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</si>
  <si>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</si>
  <si>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</si>
  <si>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</si>
  <si>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</si>
  <si>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</si>
  <si>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</si>
  <si>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</si>
  <si>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</si>
  <si>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</si>
  <si>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</si>
  <si>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</si>
  <si>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</si>
  <si>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</si>
  <si>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</si>
  <si>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</si>
  <si>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</si>
  <si>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</si>
  <si>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</si>
  <si>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</si>
  <si>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</si>
  <si>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</si>
  <si>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</si>
  <si>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</t>
  </si>
  <si>
    <t>Región de ubicación del CEM</t>
  </si>
  <si>
    <t>Total de acciones preventivas</t>
  </si>
  <si>
    <t>2024 *</t>
  </si>
  <si>
    <t>Áncash</t>
  </si>
  <si>
    <t>Apurímac</t>
  </si>
  <si>
    <t>Huánuco</t>
  </si>
  <si>
    <t>Junín</t>
  </si>
  <si>
    <t>San Martín</t>
  </si>
  <si>
    <t>* Información estadística preliminar a diciembre de 2024.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</si>
  <si>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</si>
  <si>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</si>
  <si>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</si>
  <si>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</si>
  <si>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</si>
  <si>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</si>
  <si>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</si>
  <si>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</si>
  <si>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</si>
  <si>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</si>
  <si>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</si>
  <si>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</si>
  <si>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</si>
  <si>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</si>
  <si>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</si>
  <si>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</si>
  <si>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</si>
  <si>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</si>
  <si>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</si>
  <si>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</si>
  <si>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</si>
  <si>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</si>
  <si>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</si>
  <si>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</si>
  <si>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</si>
  <si>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</si>
  <si>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</si>
  <si>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</si>
  <si>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</si>
  <si>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</si>
  <si>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</si>
  <si>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</si>
  <si>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</si>
  <si>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</si>
  <si>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</si>
  <si>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</si>
  <si>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</si>
  <si>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</si>
  <si>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</si>
  <si>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</si>
  <si>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</si>
  <si>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</si>
  <si>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</si>
  <si>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</si>
  <si>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</si>
  <si>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</si>
  <si>
    <t>Total de personas informadas</t>
  </si>
  <si>
    <t>15 795 a 46 495 personas</t>
  </si>
  <si>
    <t>46 496 a 77 196 personas</t>
  </si>
  <si>
    <t>77 197 a 107 897 personas</t>
  </si>
  <si>
    <t>107 898 a 138 598 personas</t>
  </si>
  <si>
    <t>138 599 a 169 299 personas</t>
  </si>
  <si>
    <t>169 300 a 407 533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</si>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</sst>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Univers"/>
      <family val="2"/>
    </font>
    <font>
      <sz val="11"/>
      <name val="Calibri"/>
      <family val="2"/>
      <scheme val="minor"/>
    </font>
    <font>
      <b/>
      <sz val="10"/>
      <color indexed="8"/>
      <name val="Arial Narrow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 Narrow"/>
      <family val="2"/>
    </font>
    <font>
      <b/>
      <sz val="11"/>
      <name val="Arial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0"/>
      <name val="Arial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4" fillId="0" borderId="0" applyBorder="0"/>
    <xf numFmtId="0" fontId="26" fillId="0" borderId="0"/>
    <xf numFmtId="9" fontId="7" fillId="0" borderId="0" applyFont="0" applyFill="0" applyBorder="0" applyAlignment="0" applyProtection="0"/>
  </cellStyleXfs>
  <cellXfs count="15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wrapText="1"/>
    </xf>
    <xf numFmtId="0" fontId="17" fillId="4" borderId="0" xfId="0" applyFont="1" applyFill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3" fontId="21" fillId="4" borderId="5" xfId="0" applyNumberFormat="1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3" fontId="22" fillId="6" borderId="6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5" fillId="8" borderId="10" xfId="3" applyFont="1" applyFill="1" applyBorder="1" applyAlignment="1">
      <alignment horizontal="center" vertical="center"/>
    </xf>
    <xf numFmtId="0" fontId="27" fillId="9" borderId="11" xfId="4" applyFont="1" applyFill="1" applyBorder="1"/>
    <xf numFmtId="3" fontId="27" fillId="0" borderId="9" xfId="3" applyNumberFormat="1" applyFont="1" applyBorder="1" applyAlignment="1">
      <alignment horizontal="left" vertical="center"/>
    </xf>
    <xf numFmtId="3" fontId="27" fillId="0" borderId="8" xfId="3" applyNumberFormat="1" applyFont="1" applyBorder="1" applyAlignment="1">
      <alignment horizontal="left" vertical="center"/>
    </xf>
    <xf numFmtId="0" fontId="27" fillId="10" borderId="11" xfId="4" applyFont="1" applyFill="1" applyBorder="1"/>
    <xf numFmtId="0" fontId="27" fillId="11" borderId="11" xfId="4" applyFont="1" applyFill="1" applyBorder="1"/>
    <xf numFmtId="0" fontId="22" fillId="6" borderId="6" xfId="0" applyFont="1" applyFill="1" applyBorder="1" applyAlignment="1">
      <alignment horizontal="left" vertical="center" wrapText="1"/>
    </xf>
    <xf numFmtId="3" fontId="22" fillId="6" borderId="6" xfId="0" applyNumberFormat="1" applyFont="1" applyFill="1" applyBorder="1" applyAlignment="1">
      <alignment horizontal="center" vertical="center" wrapText="1"/>
    </xf>
    <xf numFmtId="0" fontId="27" fillId="12" borderId="11" xfId="4" applyFont="1" applyFill="1" applyBorder="1"/>
    <xf numFmtId="0" fontId="27" fillId="13" borderId="11" xfId="4" applyFont="1" applyFill="1" applyBorder="1"/>
    <xf numFmtId="0" fontId="27" fillId="14" borderId="12" xfId="4" applyFont="1" applyFill="1" applyBorder="1"/>
    <xf numFmtId="0" fontId="20" fillId="4" borderId="0" xfId="0" applyFont="1" applyFill="1" applyAlignment="1">
      <alignment horizontal="left" vertical="center"/>
    </xf>
    <xf numFmtId="0" fontId="20" fillId="7" borderId="7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left" vertical="center" wrapText="1"/>
    </xf>
    <xf numFmtId="3" fontId="23" fillId="16" borderId="3" xfId="0" applyNumberFormat="1" applyFont="1" applyFill="1" applyBorder="1" applyAlignment="1">
      <alignment horizontal="center" vertical="center" wrapText="1"/>
    </xf>
    <xf numFmtId="164" fontId="21" fillId="16" borderId="3" xfId="1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9" fontId="22" fillId="6" borderId="6" xfId="1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left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164" fontId="22" fillId="6" borderId="6" xfId="1" applyNumberFormat="1" applyFont="1" applyFill="1" applyBorder="1" applyAlignment="1">
      <alignment horizontal="center" vertical="center" wrapText="1"/>
    </xf>
    <xf numFmtId="0" fontId="29" fillId="17" borderId="0" xfId="2" applyFont="1" applyFill="1" applyAlignment="1">
      <alignment vertical="top"/>
    </xf>
    <xf numFmtId="0" fontId="30" fillId="18" borderId="14" xfId="2" applyFont="1" applyFill="1" applyBorder="1" applyAlignment="1">
      <alignment horizontal="center" vertical="center" wrapText="1"/>
    </xf>
    <xf numFmtId="0" fontId="30" fillId="18" borderId="15" xfId="2" applyFont="1" applyFill="1" applyBorder="1" applyAlignment="1">
      <alignment horizontal="center" vertical="center" wrapText="1"/>
    </xf>
    <xf numFmtId="0" fontId="30" fillId="18" borderId="16" xfId="2" applyFont="1" applyFill="1" applyBorder="1" applyAlignment="1">
      <alignment horizontal="center" vertical="center" wrapText="1"/>
    </xf>
    <xf numFmtId="0" fontId="30" fillId="18" borderId="17" xfId="2" applyFont="1" applyFill="1" applyBorder="1" applyAlignment="1">
      <alignment horizontal="center" vertical="center" wrapText="1"/>
    </xf>
    <xf numFmtId="3" fontId="20" fillId="0" borderId="18" xfId="2" applyNumberFormat="1" applyFont="1" applyBorder="1" applyAlignment="1">
      <alignment horizontal="left" vertical="center"/>
    </xf>
    <xf numFmtId="3" fontId="30" fillId="0" borderId="18" xfId="2" applyNumberFormat="1" applyFont="1" applyBorder="1" applyAlignment="1">
      <alignment horizontal="center" vertical="center"/>
    </xf>
    <xf numFmtId="3" fontId="22" fillId="0" borderId="18" xfId="2" applyNumberFormat="1" applyFont="1" applyBorder="1" applyAlignment="1">
      <alignment horizontal="left" vertical="center"/>
    </xf>
    <xf numFmtId="3" fontId="22" fillId="0" borderId="18" xfId="2" applyNumberFormat="1" applyFont="1" applyBorder="1" applyAlignment="1">
      <alignment horizontal="center" vertical="center"/>
    </xf>
    <xf numFmtId="3" fontId="4" fillId="0" borderId="18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20" fillId="0" borderId="19" xfId="2" applyNumberFormat="1" applyFont="1" applyBorder="1" applyAlignment="1">
      <alignment horizontal="left" vertical="center"/>
    </xf>
    <xf numFmtId="3" fontId="22" fillId="0" borderId="19" xfId="2" applyNumberFormat="1" applyFont="1" applyBorder="1" applyAlignment="1">
      <alignment horizontal="left" vertical="center"/>
    </xf>
    <xf numFmtId="3" fontId="4" fillId="0" borderId="19" xfId="2" applyNumberFormat="1" applyFont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2" fillId="8" borderId="20" xfId="2" applyFont="1" applyFill="1" applyBorder="1" applyAlignment="1">
      <alignment horizontal="center" vertical="center"/>
    </xf>
    <xf numFmtId="164" fontId="22" fillId="0" borderId="20" xfId="5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3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left" vertical="center"/>
    </xf>
    <xf numFmtId="164" fontId="22" fillId="19" borderId="6" xfId="1" applyNumberFormat="1" applyFont="1" applyFill="1" applyBorder="1" applyAlignment="1">
      <alignment horizontal="center" vertical="center"/>
    </xf>
    <xf numFmtId="3" fontId="22" fillId="19" borderId="6" xfId="0" applyNumberFormat="1" applyFont="1" applyFill="1" applyBorder="1" applyAlignment="1">
      <alignment horizontal="center" vertical="center"/>
    </xf>
    <xf numFmtId="164" fontId="32" fillId="0" borderId="20" xfId="5" applyNumberFormat="1" applyFont="1" applyFill="1" applyBorder="1" applyAlignment="1">
      <alignment horizontal="center" vertical="center"/>
    </xf>
    <xf numFmtId="0" fontId="7" fillId="20" borderId="0" xfId="2" applyFill="1" applyAlignment="1">
      <alignment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" xfId="0" applyFont="1" applyFill="1" applyBorder="1" applyAlignment="1">
      <alignment horizontal="left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64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164" fontId="21" fillId="4" borderId="0" xfId="1" applyNumberFormat="1" applyFont="1" applyFill="1" applyBorder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64" fontId="22" fillId="4" borderId="0" xfId="1" applyNumberFormat="1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37" fillId="18" borderId="16" xfId="2" applyFont="1" applyFill="1" applyBorder="1" applyAlignment="1">
      <alignment horizontal="center" vertical="top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24" xfId="0" applyFont="1" applyFill="1" applyBorder="1" applyAlignment="1">
      <alignment horizontal="left" vertical="center" wrapText="1"/>
    </xf>
    <xf numFmtId="0" fontId="21" fillId="4" borderId="25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1" fillId="4" borderId="5" xfId="0" applyFont="1" applyFill="1" applyBorder="1" applyAlignment="1">
      <alignment horizontal="left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8" fillId="15" borderId="7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/>
    </xf>
    <xf numFmtId="0" fontId="22" fillId="6" borderId="6" xfId="0" applyFont="1" applyFill="1" applyBorder="1" applyAlignment="1">
      <alignment horizontal="centerContinuous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0" xfId="0" applyFont="1" applyFill="1" applyAlignment="1">
      <alignment horizontal="center" vertical="center" wrapText="1"/>
    </xf>
    <xf numFmtId="0" fontId="22" fillId="6" borderId="6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41" fillId="2" borderId="0" xfId="0" applyFont="1" applyFill="1"/>
  </cellXfs>
  <cellStyles count="6">
    <cellStyle name="Normal" xfId="0" builtinId="0"/>
    <cellStyle name="Normal 2 2" xfId="3" xr:uid="{73559057-91DE-481A-A4A9-B2051DB2C60F}"/>
    <cellStyle name="Normal 2 3" xfId="2" xr:uid="{76197E75-6BE3-41F3-A7DB-818C1F885FD7}"/>
    <cellStyle name="Normal 2 4" xfId="4" xr:uid="{AE8B9E06-82B6-4B2D-A53D-4CED55CDA8CA}"/>
    <cellStyle name="Porcentaje" xfId="1" builtinId="5"/>
    <cellStyle name="Porcentaje 2 2" xfId="5" xr:uid="{301FDD7B-378D-4FCD-9480-929BEAFA3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AC-455F-9FAF-01369E4ACB6A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AC-455F-9FAF-01369E4AC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AP!$K$20:$K$31</c:f>
              <c:numCache>
                <c:formatCode>#,##0</c:formatCode>
                <c:ptCount val="12"/>
                <c:pt idx="0">
                  <c:v>5086</c:v>
                </c:pt>
                <c:pt idx="1">
                  <c:v>7013</c:v>
                </c:pt>
                <c:pt idx="2">
                  <c:v>8343</c:v>
                </c:pt>
                <c:pt idx="3">
                  <c:v>9088</c:v>
                </c:pt>
                <c:pt idx="4">
                  <c:v>10274</c:v>
                </c:pt>
                <c:pt idx="5">
                  <c:v>10751</c:v>
                </c:pt>
                <c:pt idx="6">
                  <c:v>10038</c:v>
                </c:pt>
                <c:pt idx="7">
                  <c:v>9550</c:v>
                </c:pt>
                <c:pt idx="8">
                  <c:v>10927</c:v>
                </c:pt>
                <c:pt idx="9">
                  <c:v>11073</c:v>
                </c:pt>
                <c:pt idx="10">
                  <c:v>11904</c:v>
                </c:pt>
                <c:pt idx="11">
                  <c:v>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C-455F-9FAF-01369E4AC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AP!$D$168:$E$168</c:f>
              <c:strCache>
                <c:ptCount val="2"/>
                <c:pt idx="0">
                  <c:v>1,242,095</c:v>
                </c:pt>
                <c:pt idx="1">
                  <c:v>818,804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C1E0-4055-B0C2-10F2598C5A9C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C1E0-4055-B0C2-10F2598C5A9C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E0-4055-B0C2-10F2598C5A9C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E0-4055-B0C2-10F2598C5A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AP!$D$155:$E$155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AP!$D$168:$E$168</c:f>
              <c:numCache>
                <c:formatCode>#,##0</c:formatCode>
                <c:ptCount val="2"/>
                <c:pt idx="0">
                  <c:v>1242095</c:v>
                </c:pt>
                <c:pt idx="1">
                  <c:v>818804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E0-4055-B0C2-10F2598C5A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AP!$P$263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43-4465-A387-463EB1D98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AP!$L$264:$L$265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AP!$P$264:$P$265</c:f>
              <c:numCache>
                <c:formatCode>#,##0</c:formatCode>
                <c:ptCount val="2"/>
                <c:pt idx="0">
                  <c:v>1062278</c:v>
                </c:pt>
                <c:pt idx="1">
                  <c:v>179817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3-4465-A387-463EB1D983E0}"/>
            </c:ext>
          </c:extLst>
        </c:ser>
        <c:ser>
          <c:idx val="1"/>
          <c:order val="1"/>
          <c:tx>
            <c:strRef>
              <c:f>AP!$Q$263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43-4465-A387-463EB1D98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AP!$L$264:$L$265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AP!$Q$264:$Q$265</c:f>
              <c:numCache>
                <c:formatCode>#,##0</c:formatCode>
                <c:ptCount val="2"/>
                <c:pt idx="0">
                  <c:v>728493</c:v>
                </c:pt>
                <c:pt idx="1">
                  <c:v>90311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3-4465-A387-463EB1D9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AP!$N$115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AP!$M$116:$M$141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Loreto</c:v>
                </c:pt>
                <c:pt idx="6">
                  <c:v>Huancavelica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Callao</c:v>
                </c:pt>
                <c:pt idx="14">
                  <c:v>Puno</c:v>
                </c:pt>
                <c:pt idx="15">
                  <c:v>Piura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AP!$N$116:$N$141</c:f>
              <c:numCache>
                <c:formatCode>#,##0</c:formatCode>
                <c:ptCount val="26"/>
                <c:pt idx="0">
                  <c:v>3643</c:v>
                </c:pt>
                <c:pt idx="1">
                  <c:v>5390</c:v>
                </c:pt>
                <c:pt idx="2">
                  <c:v>5476</c:v>
                </c:pt>
                <c:pt idx="3">
                  <c:v>6188</c:v>
                </c:pt>
                <c:pt idx="4">
                  <c:v>9824</c:v>
                </c:pt>
                <c:pt idx="5">
                  <c:v>10051</c:v>
                </c:pt>
                <c:pt idx="6">
                  <c:v>10149</c:v>
                </c:pt>
                <c:pt idx="7">
                  <c:v>10179</c:v>
                </c:pt>
                <c:pt idx="8">
                  <c:v>10998</c:v>
                </c:pt>
                <c:pt idx="9">
                  <c:v>12249</c:v>
                </c:pt>
                <c:pt idx="10">
                  <c:v>13512</c:v>
                </c:pt>
                <c:pt idx="11">
                  <c:v>15705</c:v>
                </c:pt>
                <c:pt idx="12">
                  <c:v>16212</c:v>
                </c:pt>
                <c:pt idx="13">
                  <c:v>16736</c:v>
                </c:pt>
                <c:pt idx="14">
                  <c:v>17023</c:v>
                </c:pt>
                <c:pt idx="15">
                  <c:v>17294</c:v>
                </c:pt>
                <c:pt idx="16">
                  <c:v>18991</c:v>
                </c:pt>
                <c:pt idx="17">
                  <c:v>20969</c:v>
                </c:pt>
                <c:pt idx="18">
                  <c:v>22049</c:v>
                </c:pt>
                <c:pt idx="19">
                  <c:v>24271</c:v>
                </c:pt>
                <c:pt idx="20">
                  <c:v>26262</c:v>
                </c:pt>
                <c:pt idx="21">
                  <c:v>30563</c:v>
                </c:pt>
                <c:pt idx="22">
                  <c:v>33772</c:v>
                </c:pt>
                <c:pt idx="23">
                  <c:v>34812</c:v>
                </c:pt>
                <c:pt idx="24">
                  <c:v>41128</c:v>
                </c:pt>
                <c:pt idx="25">
                  <c:v>78974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F32-4145-85E5-35BEF2281E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112059</xdr:colOff>
      <xdr:row>16</xdr:row>
      <xdr:rowOff>304111</xdr:rowOff>
    </xdr:from>
    <xdr:to>
      <xdr:col>17</xdr:col>
      <xdr:colOff>907677</xdr:colOff>
      <xdr:row>30</xdr:row>
      <xdr:rowOff>190501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30BB2CF3-2623-4AD2-8920-19A66F3CF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151</xdr:row>
      <xdr:rowOff>254950</xdr:rowOff>
    </xdr:from>
    <xdr:to>
      <xdr:col>11</xdr:col>
      <xdr:colOff>590418</xdr:colOff>
      <xdr:row>164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BE0E4D-FCBD-475F-8718-9998D8C84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8599B42-6C94-4DBD-B016-7F9A1CFE81EF}"/>
            </a:ext>
          </a:extLst>
        </xdr:cNvPr>
        <xdr:cNvGrpSpPr/>
      </xdr:nvGrpSpPr>
      <xdr:grpSpPr>
        <a:xfrm>
          <a:off x="123265" y="2795348"/>
          <a:ext cx="17260644" cy="331928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4D3AD831-4C16-4CAA-98B4-CA35BBA4ED3A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94D67720-B3ED-473F-B981-8AC03DE51000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56</xdr:row>
      <xdr:rowOff>46808</xdr:rowOff>
    </xdr:from>
    <xdr:to>
      <xdr:col>8</xdr:col>
      <xdr:colOff>21772</xdr:colOff>
      <xdr:row>57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7A661AE-93B9-4B55-A1D0-771FDFF3D53A}"/>
            </a:ext>
          </a:extLst>
        </xdr:cNvPr>
        <xdr:cNvGrpSpPr/>
      </xdr:nvGrpSpPr>
      <xdr:grpSpPr>
        <a:xfrm>
          <a:off x="191498" y="15185955"/>
          <a:ext cx="7058068" cy="283392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944FED2-8BAC-45C8-ACB0-CD22DFD873BE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9F262258-2D62-4BF1-9146-0F29F671BD6B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146</xdr:row>
      <xdr:rowOff>26479</xdr:rowOff>
    </xdr:from>
    <xdr:to>
      <xdr:col>18</xdr:col>
      <xdr:colOff>2802</xdr:colOff>
      <xdr:row>149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E667AF7C-D697-485A-9AF8-7340C6079F69}"/>
            </a:ext>
          </a:extLst>
        </xdr:cNvPr>
        <xdr:cNvGrpSpPr/>
      </xdr:nvGrpSpPr>
      <xdr:grpSpPr>
        <a:xfrm>
          <a:off x="64032" y="43348420"/>
          <a:ext cx="17319094" cy="358718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FEA377D3-9A4D-4931-B130-F954D9AC91AE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57FBA652-C4BC-4053-AB72-8D90EB0FCD4A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171</xdr:row>
      <xdr:rowOff>55483</xdr:rowOff>
    </xdr:from>
    <xdr:to>
      <xdr:col>9</xdr:col>
      <xdr:colOff>44826</xdr:colOff>
      <xdr:row>173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4E5CDD2C-3B8F-4E53-A1B6-19A5546FA505}"/>
            </a:ext>
          </a:extLst>
        </xdr:cNvPr>
        <xdr:cNvGrpSpPr/>
      </xdr:nvGrpSpPr>
      <xdr:grpSpPr>
        <a:xfrm>
          <a:off x="125725" y="49607895"/>
          <a:ext cx="8222660" cy="459998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913A2546-6760-46FE-B72D-6667B42BAA47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0BFAB655-6423-4410-9A69-F44C037DC22D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171</xdr:row>
      <xdr:rowOff>37470</xdr:rowOff>
    </xdr:from>
    <xdr:to>
      <xdr:col>18</xdr:col>
      <xdr:colOff>2242</xdr:colOff>
      <xdr:row>173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4FF5C33B-AB7F-43C2-8435-A9F952BB61B2}"/>
            </a:ext>
          </a:extLst>
        </xdr:cNvPr>
        <xdr:cNvGrpSpPr/>
      </xdr:nvGrpSpPr>
      <xdr:grpSpPr>
        <a:xfrm>
          <a:off x="9169636" y="49589882"/>
          <a:ext cx="8212930" cy="474433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C332F3C1-ADF8-4539-904F-041A90130371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7B5CC8B8-28A7-4ADE-8A46-E03AD5997414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151</xdr:row>
      <xdr:rowOff>226423</xdr:rowOff>
    </xdr:from>
    <xdr:to>
      <xdr:col>18</xdr:col>
      <xdr:colOff>11204</xdr:colOff>
      <xdr:row>153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02D20ECF-DFFC-40D9-878A-079E3C0A6C31}"/>
            </a:ext>
          </a:extLst>
        </xdr:cNvPr>
        <xdr:cNvGrpSpPr/>
      </xdr:nvGrpSpPr>
      <xdr:grpSpPr>
        <a:xfrm>
          <a:off x="12336798" y="44624129"/>
          <a:ext cx="5054730" cy="457229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EB600EC5-6448-4558-B9A8-141D093B7C84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C5154679-AA46-4186-AF9C-A70CC2C9F712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8D1A4233-6755-45DA-B84A-0A8CADD7982B}"/>
            </a:ext>
          </a:extLst>
        </xdr:cNvPr>
        <xdr:cNvSpPr/>
      </xdr:nvSpPr>
      <xdr:spPr>
        <a:xfrm>
          <a:off x="5943599" y="335096"/>
          <a:ext cx="11190756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576F00E-1DAE-4DE8-ACEA-92BBA91C66B4}"/>
            </a:ext>
          </a:extLst>
        </xdr:cNvPr>
        <xdr:cNvSpPr txBox="1"/>
      </xdr:nvSpPr>
      <xdr:spPr>
        <a:xfrm>
          <a:off x="147057" y="2184183"/>
          <a:ext cx="17207493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>
          <a:extLst>
            <a:ext uri="{FF2B5EF4-FFF2-40B4-BE49-F238E27FC236}">
              <a16:creationId xmlns:a16="http://schemas.microsoft.com/office/drawing/2014/main" id="{9A531B47-A75E-41AA-A81A-50D37FBDDCD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942972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D1613831-5264-436E-BD60-604761AC38EF}"/>
            </a:ext>
          </a:extLst>
        </xdr:cNvPr>
        <xdr:cNvGrpSpPr/>
      </xdr:nvGrpSpPr>
      <xdr:grpSpPr>
        <a:xfrm>
          <a:off x="8170766" y="3618119"/>
          <a:ext cx="3050244" cy="494424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3D6D3E6C-74BB-4352-931B-9FF832914530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2603196A-9050-4CE1-B4A2-3EC1647D0A1E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33</xdr:row>
      <xdr:rowOff>18167</xdr:rowOff>
    </xdr:from>
    <xdr:to>
      <xdr:col>17</xdr:col>
      <xdr:colOff>0</xdr:colOff>
      <xdr:row>34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23330F21-C188-4702-9792-2A32C3D226BA}"/>
            </a:ext>
          </a:extLst>
        </xdr:cNvPr>
        <xdr:cNvGrpSpPr/>
      </xdr:nvGrpSpPr>
      <xdr:grpSpPr>
        <a:xfrm>
          <a:off x="8313535" y="8557049"/>
          <a:ext cx="8215141" cy="421722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EFC8B70-473D-4178-8D46-507D047F9B25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ABE61A2C-0AC2-4981-BE37-0B4F5C57951D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151</xdr:row>
      <xdr:rowOff>187002</xdr:rowOff>
    </xdr:from>
    <xdr:to>
      <xdr:col>5</xdr:col>
      <xdr:colOff>27214</xdr:colOff>
      <xdr:row>153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56CF5896-B2B5-4AFE-BB4F-718DEDA140EF}"/>
            </a:ext>
          </a:extLst>
        </xdr:cNvPr>
        <xdr:cNvGrpSpPr/>
      </xdr:nvGrpSpPr>
      <xdr:grpSpPr>
        <a:xfrm>
          <a:off x="150853" y="44584708"/>
          <a:ext cx="3798420" cy="549111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18941077-BF00-44A3-8C38-9E8C3C4AD047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CCDBF119-4086-47CD-9F2E-BC6F03F774DF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53</xdr:row>
      <xdr:rowOff>35681</xdr:rowOff>
    </xdr:from>
    <xdr:to>
      <xdr:col>16</xdr:col>
      <xdr:colOff>76200</xdr:colOff>
      <xdr:row>53</xdr:row>
      <xdr:rowOff>315686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6E4002E5-E1C0-4C47-8231-8EF2A80E08B8}"/>
            </a:ext>
          </a:extLst>
        </xdr:cNvPr>
        <xdr:cNvGrpSpPr/>
      </xdr:nvGrpSpPr>
      <xdr:grpSpPr>
        <a:xfrm>
          <a:off x="8306677" y="14233534"/>
          <a:ext cx="7356905" cy="280005"/>
          <a:chOff x="1143435" y="8232011"/>
          <a:chExt cx="9857104" cy="268169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999B6D61-94E3-4BE2-A6AC-E7ADBE8BE08E}"/>
              </a:ext>
            </a:extLst>
          </xdr:cNvPr>
          <xdr:cNvSpPr/>
        </xdr:nvSpPr>
        <xdr:spPr>
          <a:xfrm>
            <a:off x="2792985" y="8232012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C59167EC-9D07-481B-A0E9-9B9822A377FE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59</xdr:row>
      <xdr:rowOff>283160</xdr:rowOff>
    </xdr:from>
    <xdr:to>
      <xdr:col>13</xdr:col>
      <xdr:colOff>0</xdr:colOff>
      <xdr:row>61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3ECB6978-01DE-404E-AC0A-DCAF9C39F5CA}"/>
            </a:ext>
          </a:extLst>
        </xdr:cNvPr>
        <xdr:cNvGrpSpPr/>
      </xdr:nvGrpSpPr>
      <xdr:grpSpPr>
        <a:xfrm>
          <a:off x="8303559" y="16117072"/>
          <a:ext cx="3989294" cy="694185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B9A57386-8FAA-4F9F-8456-38CB7D9FFB07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2939A59D-8671-4664-A8B2-00D8F5C6E1DE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59</xdr:row>
      <xdr:rowOff>284554</xdr:rowOff>
    </xdr:from>
    <xdr:to>
      <xdr:col>18</xdr:col>
      <xdr:colOff>1393</xdr:colOff>
      <xdr:row>61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8D54CBD5-3E02-4B04-994E-66DD96DEA34C}"/>
            </a:ext>
          </a:extLst>
        </xdr:cNvPr>
        <xdr:cNvGrpSpPr/>
      </xdr:nvGrpSpPr>
      <xdr:grpSpPr>
        <a:xfrm>
          <a:off x="13517328" y="16118466"/>
          <a:ext cx="3864389" cy="694185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644BE22D-D422-4746-8ED6-B53F4C870816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DBECC013-C6E9-4E42-ACA0-7250D71C40F7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56</xdr:row>
      <xdr:rowOff>129964</xdr:rowOff>
    </xdr:from>
    <xdr:to>
      <xdr:col>11</xdr:col>
      <xdr:colOff>1</xdr:colOff>
      <xdr:row>59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4246734C-D627-40D9-AE70-78756E0AA7D4}"/>
            </a:ext>
          </a:extLst>
        </xdr:cNvPr>
        <xdr:cNvCxnSpPr/>
      </xdr:nvCxnSpPr>
      <xdr:spPr>
        <a:xfrm rot="5400000">
          <a:off x="9480512" y="15174005"/>
          <a:ext cx="762929" cy="79289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57</xdr:row>
      <xdr:rowOff>174170</xdr:rowOff>
    </xdr:from>
    <xdr:to>
      <xdr:col>16</xdr:col>
      <xdr:colOff>117555</xdr:colOff>
      <xdr:row>59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41E209AA-39F1-4020-BC20-468DF5F7F6B0}"/>
            </a:ext>
          </a:extLst>
        </xdr:cNvPr>
        <xdr:cNvCxnSpPr/>
      </xdr:nvCxnSpPr>
      <xdr:spPr>
        <a:xfrm rot="16200000" flipH="1">
          <a:off x="15174804" y="15446710"/>
          <a:ext cx="491516" cy="521686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759822</xdr:colOff>
      <xdr:row>84</xdr:row>
      <xdr:rowOff>118651</xdr:rowOff>
    </xdr:from>
    <xdr:to>
      <xdr:col>14</xdr:col>
      <xdr:colOff>986245</xdr:colOff>
      <xdr:row>85</xdr:row>
      <xdr:rowOff>332832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F6167C4D-0531-4AF7-B58D-98424BAC46D7}"/>
            </a:ext>
          </a:extLst>
        </xdr:cNvPr>
        <xdr:cNvGrpSpPr/>
      </xdr:nvGrpSpPr>
      <xdr:grpSpPr>
        <a:xfrm>
          <a:off x="9063381" y="25175004"/>
          <a:ext cx="5392335" cy="583975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6F03D656-A68E-4AF0-8696-DD231D6BE745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2024 en relación al año 2023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AE678505-1AB2-4759-BE49-AA187D30EA8F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10</xdr:col>
      <xdr:colOff>68035</xdr:colOff>
      <xdr:row>106</xdr:row>
      <xdr:rowOff>19051</xdr:rowOff>
    </xdr:from>
    <xdr:to>
      <xdr:col>16</xdr:col>
      <xdr:colOff>274863</xdr:colOff>
      <xdr:row>108</xdr:row>
      <xdr:rowOff>136072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A846A3B2-C2B5-433D-8468-EAF71D6FB0A3}"/>
            </a:ext>
          </a:extLst>
        </xdr:cNvPr>
        <xdr:cNvSpPr txBox="1"/>
      </xdr:nvSpPr>
      <xdr:spPr>
        <a:xfrm>
          <a:off x="9440635" y="32413576"/>
          <a:ext cx="6398078" cy="78377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4,5 puntos porcentuales de enero a diciembre de 2024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243</xdr:row>
      <xdr:rowOff>201724</xdr:rowOff>
    </xdr:from>
    <xdr:to>
      <xdr:col>9</xdr:col>
      <xdr:colOff>0</xdr:colOff>
      <xdr:row>245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8C3C7BCF-F9A9-4DC0-A9D1-737A10504EF8}"/>
            </a:ext>
          </a:extLst>
        </xdr:cNvPr>
        <xdr:cNvGrpSpPr/>
      </xdr:nvGrpSpPr>
      <xdr:grpSpPr>
        <a:xfrm>
          <a:off x="123265" y="67974900"/>
          <a:ext cx="8180294" cy="481835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1E7D546B-D7A0-43C6-86A1-ACA9F506D97F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D1996F2C-3F6C-40EE-8DA0-E10B3C8B24F5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280</xdr:row>
      <xdr:rowOff>116853</xdr:rowOff>
    </xdr:from>
    <xdr:to>
      <xdr:col>15</xdr:col>
      <xdr:colOff>857249</xdr:colOff>
      <xdr:row>282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7396EBAF-7529-42B1-98AC-294AF78389FF}"/>
            </a:ext>
          </a:extLst>
        </xdr:cNvPr>
        <xdr:cNvGrpSpPr/>
      </xdr:nvGrpSpPr>
      <xdr:grpSpPr>
        <a:xfrm>
          <a:off x="10271790" y="79544147"/>
          <a:ext cx="5186724" cy="648348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261E0A2-BC2A-47D8-852D-CDD04FA2EEC3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2024 en relación al año 2023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959F4FD2-6C6C-476D-82A5-F8C90E6D9A7D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11</xdr:col>
      <xdr:colOff>36979</xdr:colOff>
      <xdr:row>300</xdr:row>
      <xdr:rowOff>212911</xdr:rowOff>
    </xdr:from>
    <xdr:to>
      <xdr:col>17</xdr:col>
      <xdr:colOff>137671</xdr:colOff>
      <xdr:row>303</xdr:row>
      <xdr:rowOff>104053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A059D15D-AFD9-4A0B-8E1A-DAAF4D76AE8E}"/>
            </a:ext>
          </a:extLst>
        </xdr:cNvPr>
        <xdr:cNvSpPr txBox="1"/>
      </xdr:nvSpPr>
      <xdr:spPr>
        <a:xfrm>
          <a:off x="10295404" y="86128411"/>
          <a:ext cx="6349092" cy="862692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un incremento de 17,8 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 diciembre</a:t>
          </a:r>
          <a:r>
            <a:rPr lang="es-PE" sz="1100">
              <a:solidFill>
                <a:sysClr val="windowText" lastClr="000000"/>
              </a:solidFill>
            </a:rPr>
            <a:t> de 2024 frente a lo registrado en el mismo periodo del año anterior.</a:t>
          </a:r>
        </a:p>
      </xdr:txBody>
    </xdr:sp>
    <xdr:clientData/>
  </xdr:twoCellAnchor>
  <xdr:oneCellAnchor>
    <xdr:from>
      <xdr:col>11</xdr:col>
      <xdr:colOff>544820</xdr:colOff>
      <xdr:row>160</xdr:row>
      <xdr:rowOff>234524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5B89DA4F-E663-472E-A12C-11765B5F47DA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3245" y="47126099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774807</xdr:colOff>
      <xdr:row>160</xdr:row>
      <xdr:rowOff>220382</xdr:rowOff>
    </xdr:from>
    <xdr:ext cx="380999" cy="836930"/>
    <xdr:pic>
      <xdr:nvPicPr>
        <xdr:cNvPr id="57" name="Imagen 56">
          <a:extLst>
            <a:ext uri="{FF2B5EF4-FFF2-40B4-BE49-F238E27FC236}">
              <a16:creationId xmlns:a16="http://schemas.microsoft.com/office/drawing/2014/main" id="{7094451B-22C7-4FF9-BDCE-98D1DCDDFB02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5907" y="47111957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243</xdr:row>
      <xdr:rowOff>173211</xdr:rowOff>
    </xdr:from>
    <xdr:to>
      <xdr:col>18</xdr:col>
      <xdr:colOff>0</xdr:colOff>
      <xdr:row>245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0EAEB153-B999-47E7-8B40-EE671EEB91E4}"/>
            </a:ext>
          </a:extLst>
        </xdr:cNvPr>
        <xdr:cNvGrpSpPr/>
      </xdr:nvGrpSpPr>
      <xdr:grpSpPr>
        <a:xfrm>
          <a:off x="10277795" y="67946387"/>
          <a:ext cx="7102529" cy="476729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FECA0362-EDFC-4403-9CF7-BF6C3CC6FF82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76799007-BA7D-444A-A91F-73B856E530A1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267</xdr:row>
      <xdr:rowOff>21133</xdr:rowOff>
    </xdr:from>
    <xdr:to>
      <xdr:col>17</xdr:col>
      <xdr:colOff>559494</xdr:colOff>
      <xdr:row>279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6EC93B2C-3371-4290-AAC1-3C3D85EA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258</xdr:row>
      <xdr:rowOff>168891</xdr:rowOff>
    </xdr:from>
    <xdr:to>
      <xdr:col>16</xdr:col>
      <xdr:colOff>793217</xdr:colOff>
      <xdr:row>260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8B953E0B-D600-4BB1-8E5F-5DD70349CD6A}"/>
            </a:ext>
          </a:extLst>
        </xdr:cNvPr>
        <xdr:cNvGrpSpPr/>
      </xdr:nvGrpSpPr>
      <xdr:grpSpPr>
        <a:xfrm>
          <a:off x="10141324" y="72446832"/>
          <a:ext cx="6239275" cy="534522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71CC3CE0-6F61-426E-8FA7-D4B0A385EF66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9B8B70AE-A405-4D16-B404-50E93BAC43AB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729704</xdr:colOff>
      <xdr:row>103</xdr:row>
      <xdr:rowOff>283029</xdr:rowOff>
    </xdr:from>
    <xdr:to>
      <xdr:col>13</xdr:col>
      <xdr:colOff>128269</xdr:colOff>
      <xdr:row>105</xdr:row>
      <xdr:rowOff>142038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E9089591-3664-4D5E-B7DE-D965EB479AE5}"/>
            </a:ext>
          </a:extLst>
        </xdr:cNvPr>
        <xdr:cNvSpPr/>
      </xdr:nvSpPr>
      <xdr:spPr>
        <a:xfrm>
          <a:off x="11835854" y="31677429"/>
          <a:ext cx="570140" cy="5257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451437</xdr:colOff>
      <xdr:row>102</xdr:row>
      <xdr:rowOff>162966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63173DB4-A96E-4D72-A650-8A31630779DF}"/>
            </a:ext>
          </a:extLst>
        </xdr:cNvPr>
        <xdr:cNvSpPr txBox="1"/>
      </xdr:nvSpPr>
      <xdr:spPr>
        <a:xfrm>
          <a:off x="11557587" y="31223991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8</xdr:col>
      <xdr:colOff>968827</xdr:colOff>
      <xdr:row>50</xdr:row>
      <xdr:rowOff>65635</xdr:rowOff>
    </xdr:from>
    <xdr:to>
      <xdr:col>16</xdr:col>
      <xdr:colOff>842552</xdr:colOff>
      <xdr:row>52</xdr:row>
      <xdr:rowOff>206830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40AB2173-2179-4B56-B0AB-F6D1F57B3B6A}"/>
            </a:ext>
          </a:extLst>
        </xdr:cNvPr>
        <xdr:cNvSpPr txBox="1"/>
      </xdr:nvSpPr>
      <xdr:spPr>
        <a:xfrm>
          <a:off x="8188777" y="13152985"/>
          <a:ext cx="8217625" cy="7793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75</xdr:row>
      <xdr:rowOff>118117</xdr:rowOff>
    </xdr:from>
    <xdr:to>
      <xdr:col>7</xdr:col>
      <xdr:colOff>930088</xdr:colOff>
      <xdr:row>76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47A78E95-7BD0-490B-8F7C-780BC3DFE6DB}"/>
            </a:ext>
          </a:extLst>
        </xdr:cNvPr>
        <xdr:cNvSpPr txBox="1"/>
      </xdr:nvSpPr>
      <xdr:spPr>
        <a:xfrm>
          <a:off x="123825" y="21758917"/>
          <a:ext cx="6949888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149</xdr:row>
      <xdr:rowOff>67237</xdr:rowOff>
    </xdr:from>
    <xdr:to>
      <xdr:col>17</xdr:col>
      <xdr:colOff>930089</xdr:colOff>
      <xdr:row>151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25EBD560-69F8-49B6-88F9-8EE7A075D91C}"/>
            </a:ext>
          </a:extLst>
        </xdr:cNvPr>
        <xdr:cNvSpPr txBox="1"/>
      </xdr:nvSpPr>
      <xdr:spPr>
        <a:xfrm>
          <a:off x="89648" y="43786987"/>
          <a:ext cx="17261541" cy="6488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253</xdr:row>
      <xdr:rowOff>22411</xdr:rowOff>
    </xdr:from>
    <xdr:to>
      <xdr:col>17</xdr:col>
      <xdr:colOff>941294</xdr:colOff>
      <xdr:row>256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1326FAFA-4903-4DEC-B18F-15DF585E0513}"/>
            </a:ext>
          </a:extLst>
        </xdr:cNvPr>
        <xdr:cNvSpPr txBox="1"/>
      </xdr:nvSpPr>
      <xdr:spPr>
        <a:xfrm>
          <a:off x="10258425" y="70716961"/>
          <a:ext cx="7094444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725043</xdr:colOff>
      <xdr:row>298</xdr:row>
      <xdr:rowOff>112063</xdr:rowOff>
    </xdr:from>
    <xdr:to>
      <xdr:col>14</xdr:col>
      <xdr:colOff>255219</xdr:colOff>
      <xdr:row>299</xdr:row>
      <xdr:rowOff>322459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59FA5DB1-F791-4E9B-850F-77B8D6CF5AEC}"/>
            </a:ext>
          </a:extLst>
        </xdr:cNvPr>
        <xdr:cNvSpPr/>
      </xdr:nvSpPr>
      <xdr:spPr bwMode="auto">
        <a:xfrm rot="5400000">
          <a:off x="13086521" y="85296110"/>
          <a:ext cx="534246" cy="701751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112</xdr:row>
      <xdr:rowOff>356044</xdr:rowOff>
    </xdr:from>
    <xdr:to>
      <xdr:col>9</xdr:col>
      <xdr:colOff>22413</xdr:colOff>
      <xdr:row>114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C035529E-431C-4C22-AB67-F3F4A51F212F}"/>
            </a:ext>
          </a:extLst>
        </xdr:cNvPr>
        <xdr:cNvGrpSpPr/>
      </xdr:nvGrpSpPr>
      <xdr:grpSpPr>
        <a:xfrm>
          <a:off x="123265" y="34892573"/>
          <a:ext cx="8202707" cy="544340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2FE82532-0454-4E4F-A474-1297B6C9AE0D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54628C89-72DE-4753-AD4A-942214F02636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5329</xdr:colOff>
      <xdr:row>113</xdr:row>
      <xdr:rowOff>72647</xdr:rowOff>
    </xdr:from>
    <xdr:to>
      <xdr:col>16</xdr:col>
      <xdr:colOff>605390</xdr:colOff>
      <xdr:row>144</xdr:row>
      <xdr:rowOff>54824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2310AD13-52CD-4AC9-B405-FD344971C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537882</xdr:colOff>
      <xdr:row>297</xdr:row>
      <xdr:rowOff>67235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A25FAC6D-9636-4892-BB03-D0D13DFCBF7D}"/>
            </a:ext>
          </a:extLst>
        </xdr:cNvPr>
        <xdr:cNvSpPr txBox="1"/>
      </xdr:nvSpPr>
      <xdr:spPr>
        <a:xfrm>
          <a:off x="12815607" y="85011185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211</xdr:row>
      <xdr:rowOff>67235</xdr:rowOff>
    </xdr:from>
    <xdr:to>
      <xdr:col>9</xdr:col>
      <xdr:colOff>11207</xdr:colOff>
      <xdr:row>212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B2B54061-B8BA-4974-A773-6F9318D99CDA}"/>
            </a:ext>
          </a:extLst>
        </xdr:cNvPr>
        <xdr:cNvGrpSpPr/>
      </xdr:nvGrpSpPr>
      <xdr:grpSpPr>
        <a:xfrm>
          <a:off x="89647" y="58651588"/>
          <a:ext cx="8225119" cy="451160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5D62CF21-CFB2-4B16-8D4B-2697A869647A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9B745540-088E-4ADE-BB3E-24D7E55B2AAB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304</xdr:row>
      <xdr:rowOff>247647</xdr:rowOff>
    </xdr:from>
    <xdr:to>
      <xdr:col>18</xdr:col>
      <xdr:colOff>0</xdr:colOff>
      <xdr:row>306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EB83B6CB-408A-4D8D-862F-0262B40E54D9}"/>
            </a:ext>
          </a:extLst>
        </xdr:cNvPr>
        <xdr:cNvGrpSpPr/>
      </xdr:nvGrpSpPr>
      <xdr:grpSpPr>
        <a:xfrm>
          <a:off x="123265" y="87395794"/>
          <a:ext cx="17257059" cy="401854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6528C978-0E54-404B-99DA-B249DB9DD058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6D2BE818-715E-4780-A543-3399887531F3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81</xdr:row>
      <xdr:rowOff>213360</xdr:rowOff>
    </xdr:from>
    <xdr:to>
      <xdr:col>9</xdr:col>
      <xdr:colOff>9350</xdr:colOff>
      <xdr:row>82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FE971EC1-DED1-4A95-A77E-414BCFD5CDDC}"/>
            </a:ext>
          </a:extLst>
        </xdr:cNvPr>
        <xdr:cNvGrpSpPr/>
      </xdr:nvGrpSpPr>
      <xdr:grpSpPr>
        <a:xfrm>
          <a:off x="91440" y="24160331"/>
          <a:ext cx="8221469" cy="393381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41F8C890-970D-458A-8C36-F7892E9A603E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721EB04A-4AD1-4012-AB3D-268821DA947A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324</xdr:row>
      <xdr:rowOff>20</xdr:rowOff>
    </xdr:from>
    <xdr:to>
      <xdr:col>18</xdr:col>
      <xdr:colOff>9524</xdr:colOff>
      <xdr:row>325</xdr:row>
      <xdr:rowOff>169803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14629C4B-27C5-4F0F-9ECF-58D547308993}"/>
            </a:ext>
          </a:extLst>
        </xdr:cNvPr>
        <xdr:cNvGrpSpPr/>
      </xdr:nvGrpSpPr>
      <xdr:grpSpPr>
        <a:xfrm>
          <a:off x="123265" y="92067549"/>
          <a:ext cx="17266583" cy="416313"/>
          <a:chOff x="0" y="8335704"/>
          <a:chExt cx="16987871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FD87FC29-543D-4C9D-86D7-9C852E8AC4D9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4210190D-30F3-485D-8D64-11FAB8155981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1</xdr:col>
      <xdr:colOff>359230</xdr:colOff>
      <xdr:row>18</xdr:row>
      <xdr:rowOff>21772</xdr:rowOff>
    </xdr:from>
    <xdr:to>
      <xdr:col>8</xdr:col>
      <xdr:colOff>468087</xdr:colOff>
      <xdr:row>51</xdr:row>
      <xdr:rowOff>21772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394217D7-D65B-4BD7-9F60-0889CF8F5F5B}"/>
            </a:ext>
          </a:extLst>
        </xdr:cNvPr>
        <xdr:cNvGrpSpPr/>
      </xdr:nvGrpSpPr>
      <xdr:grpSpPr>
        <a:xfrm>
          <a:off x="482495" y="4526537"/>
          <a:ext cx="7213386" cy="8931088"/>
          <a:chOff x="5280559" y="526698"/>
          <a:chExt cx="4645886" cy="6130940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79D567FD-A953-4B33-8BA8-2C6714D4EDAD}"/>
              </a:ext>
            </a:extLst>
          </xdr:cNvPr>
          <xdr:cNvSpPr/>
        </xdr:nvSpPr>
        <xdr:spPr>
          <a:xfrm>
            <a:off x="6861491" y="3349469"/>
            <a:ext cx="990365" cy="684248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91C5F136-6B3C-4C03-933B-4E84AC064C8C}"/>
              </a:ext>
            </a:extLst>
          </xdr:cNvPr>
          <xdr:cNvSpPr/>
        </xdr:nvSpPr>
        <xdr:spPr>
          <a:xfrm>
            <a:off x="6335144" y="1502982"/>
            <a:ext cx="564039" cy="1394756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EC943975-BAFA-49B2-A989-6662C79C72C4}"/>
              </a:ext>
            </a:extLst>
          </xdr:cNvPr>
          <xdr:cNvSpPr/>
        </xdr:nvSpPr>
        <xdr:spPr>
          <a:xfrm>
            <a:off x="6382683" y="3239633"/>
            <a:ext cx="685705" cy="887453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8019C614-50D8-4E06-B24D-F27D5DD9C7C3}"/>
              </a:ext>
            </a:extLst>
          </xdr:cNvPr>
          <xdr:cNvSpPr/>
        </xdr:nvSpPr>
        <xdr:spPr>
          <a:xfrm>
            <a:off x="8069642" y="4937299"/>
            <a:ext cx="616306" cy="506313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78B8D13C-59D0-493B-B15B-9E3BD7FB8F82}"/>
              </a:ext>
            </a:extLst>
          </xdr:cNvPr>
          <xdr:cNvSpPr/>
        </xdr:nvSpPr>
        <xdr:spPr>
          <a:xfrm>
            <a:off x="7658216" y="5398324"/>
            <a:ext cx="1451687" cy="853599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F329DFE6-4186-45BD-9A5F-561B46DFC871}"/>
              </a:ext>
            </a:extLst>
          </xdr:cNvPr>
          <xdr:cNvSpPr/>
        </xdr:nvSpPr>
        <xdr:spPr>
          <a:xfrm>
            <a:off x="7633259" y="4594857"/>
            <a:ext cx="765774" cy="110252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70A885E4-77ED-4693-972E-5526515005BF}"/>
              </a:ext>
            </a:extLst>
          </xdr:cNvPr>
          <xdr:cNvSpPr/>
        </xdr:nvSpPr>
        <xdr:spPr>
          <a:xfrm>
            <a:off x="6109708" y="2070639"/>
            <a:ext cx="592916" cy="1071083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E97F4F16-6132-43D1-A4F9-EFDC48E56D04}"/>
              </a:ext>
            </a:extLst>
          </xdr:cNvPr>
          <xdr:cNvSpPr/>
        </xdr:nvSpPr>
        <xdr:spPr>
          <a:xfrm>
            <a:off x="6913313" y="4461488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29423DB3-65F1-4E35-A525-35615F439DF9}"/>
              </a:ext>
            </a:extLst>
          </xdr:cNvPr>
          <xdr:cNvSpPr/>
        </xdr:nvSpPr>
        <xdr:spPr>
          <a:xfrm>
            <a:off x="8049967" y="4282747"/>
            <a:ext cx="1237532" cy="1348233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313BA79B-5196-49D2-B175-B30EBAA0C87E}"/>
              </a:ext>
            </a:extLst>
          </xdr:cNvPr>
          <xdr:cNvSpPr/>
        </xdr:nvSpPr>
        <xdr:spPr>
          <a:xfrm>
            <a:off x="7394890" y="4529780"/>
            <a:ext cx="514898" cy="693397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CC31E2AA-5A44-4679-AEC7-DE5F78BAB63A}"/>
              </a:ext>
            </a:extLst>
          </xdr:cNvPr>
          <xdr:cNvSpPr/>
        </xdr:nvSpPr>
        <xdr:spPr>
          <a:xfrm>
            <a:off x="7179294" y="4865699"/>
            <a:ext cx="597506" cy="776579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3A4CD6B7-480C-4204-BCDE-75A5C130AFBB}"/>
              </a:ext>
            </a:extLst>
          </xdr:cNvPr>
          <xdr:cNvSpPr/>
        </xdr:nvSpPr>
        <xdr:spPr>
          <a:xfrm>
            <a:off x="7150539" y="4110334"/>
            <a:ext cx="1054213" cy="644914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BB30D240-B337-4F54-9684-A9D28AD510F9}"/>
              </a:ext>
            </a:extLst>
          </xdr:cNvPr>
          <xdr:cNvSpPr/>
        </xdr:nvSpPr>
        <xdr:spPr>
          <a:xfrm>
            <a:off x="6020385" y="2872701"/>
            <a:ext cx="1008846" cy="679463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1FD6AB1D-7F64-4918-AEDC-FCA6A6484E62}"/>
              </a:ext>
            </a:extLst>
          </xdr:cNvPr>
          <xdr:cNvSpPr/>
        </xdr:nvSpPr>
        <xdr:spPr>
          <a:xfrm>
            <a:off x="5678783" y="2405304"/>
            <a:ext cx="540557" cy="532402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6D31D3B1-C7C2-4A8D-BB3F-A08AEDCA9DAC}"/>
              </a:ext>
            </a:extLst>
          </xdr:cNvPr>
          <xdr:cNvSpPr/>
        </xdr:nvSpPr>
        <xdr:spPr>
          <a:xfrm>
            <a:off x="6645900" y="3982775"/>
            <a:ext cx="878140" cy="974908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B55BB17A-25A1-423B-85C0-885A689343A6}"/>
              </a:ext>
            </a:extLst>
          </xdr:cNvPr>
          <xdr:cNvSpPr/>
        </xdr:nvSpPr>
        <xdr:spPr>
          <a:xfrm>
            <a:off x="6686568" y="526698"/>
            <a:ext cx="2762340" cy="290222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635BF1D3-C818-4AE5-AF54-23D4F88637A5}"/>
              </a:ext>
            </a:extLst>
          </xdr:cNvPr>
          <xdr:cNvSpPr/>
        </xdr:nvSpPr>
        <xdr:spPr>
          <a:xfrm>
            <a:off x="8580831" y="3895519"/>
            <a:ext cx="1293540" cy="1091515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BDCD36F6-A666-4EB3-B0AA-F1CA3F49F940}"/>
              </a:ext>
            </a:extLst>
          </xdr:cNvPr>
          <xdr:cNvSpPr/>
        </xdr:nvSpPr>
        <xdr:spPr>
          <a:xfrm>
            <a:off x="8863590" y="5838066"/>
            <a:ext cx="499151" cy="579519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96A02CA1-71FE-479C-A9C4-79A71FCC074C}"/>
              </a:ext>
            </a:extLst>
          </xdr:cNvPr>
          <xdr:cNvSpPr/>
        </xdr:nvSpPr>
        <xdr:spPr>
          <a:xfrm>
            <a:off x="7069451" y="3774417"/>
            <a:ext cx="892496" cy="476262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6DD1AA5B-1B7B-4C36-9248-0D783ECB66CA}"/>
              </a:ext>
            </a:extLst>
          </xdr:cNvPr>
          <xdr:cNvSpPr/>
        </xdr:nvSpPr>
        <xdr:spPr>
          <a:xfrm>
            <a:off x="5406060" y="1902071"/>
            <a:ext cx="753080" cy="787155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8E599F3A-1423-4B5D-8BA1-641CDE831EE5}"/>
              </a:ext>
            </a:extLst>
          </xdr:cNvPr>
          <xdr:cNvSpPr/>
        </xdr:nvSpPr>
        <xdr:spPr>
          <a:xfrm>
            <a:off x="8992214" y="4884962"/>
            <a:ext cx="799542" cy="1377446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28478AB1-1146-4D7F-9303-7BCDB7443840}"/>
              </a:ext>
            </a:extLst>
          </xdr:cNvPr>
          <xdr:cNvSpPr/>
        </xdr:nvSpPr>
        <xdr:spPr>
          <a:xfrm>
            <a:off x="6688451" y="2351029"/>
            <a:ext cx="845301" cy="1102219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6CB0466D-4D3B-45E0-AA8E-B3D2EAA904A8}"/>
              </a:ext>
            </a:extLst>
          </xdr:cNvPr>
          <xdr:cNvSpPr/>
        </xdr:nvSpPr>
        <xdr:spPr>
          <a:xfrm>
            <a:off x="8958740" y="6117097"/>
            <a:ext cx="580872" cy="487259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ADA69DB2-688A-46AD-8DE4-9BA8C44F52C6}"/>
              </a:ext>
            </a:extLst>
          </xdr:cNvPr>
          <xdr:cNvSpPr/>
        </xdr:nvSpPr>
        <xdr:spPr>
          <a:xfrm>
            <a:off x="5508268" y="1670827"/>
            <a:ext cx="323075" cy="261996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FA3BF8F1-A71B-4A34-81BF-E35124464A74}"/>
              </a:ext>
            </a:extLst>
          </xdr:cNvPr>
          <xdr:cNvSpPr/>
        </xdr:nvSpPr>
        <xdr:spPr>
          <a:xfrm>
            <a:off x="7328531" y="3008372"/>
            <a:ext cx="1919534" cy="1344302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0CC66886-2900-4738-B1D9-A2320145306B}"/>
              </a:ext>
            </a:extLst>
          </xdr:cNvPr>
          <xdr:cNvSpPr/>
        </xdr:nvSpPr>
        <xdr:spPr>
          <a:xfrm>
            <a:off x="6213080" y="1681506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865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4542FC40-7F94-469F-8807-3FE9E131539A}"/>
              </a:ext>
            </a:extLst>
          </xdr:cNvPr>
          <xdr:cNvSpPr/>
        </xdr:nvSpPr>
        <xdr:spPr>
          <a:xfrm>
            <a:off x="6241999" y="3443738"/>
            <a:ext cx="941496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881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523D0ECC-D88C-4526-928A-2F04CE9C2E58}"/>
              </a:ext>
            </a:extLst>
          </xdr:cNvPr>
          <xdr:cNvSpPr/>
        </xdr:nvSpPr>
        <xdr:spPr>
          <a:xfrm>
            <a:off x="8001213" y="4941157"/>
            <a:ext cx="73881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581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DCF9C3E7-4A41-4689-9D3D-0FE2A43B14BB}"/>
              </a:ext>
            </a:extLst>
          </xdr:cNvPr>
          <xdr:cNvSpPr/>
        </xdr:nvSpPr>
        <xdr:spPr>
          <a:xfrm>
            <a:off x="8214615" y="5580247"/>
            <a:ext cx="832943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935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EA86408D-D0F2-4073-8A4D-1D7EC75339AC}"/>
              </a:ext>
            </a:extLst>
          </xdr:cNvPr>
          <xdr:cNvSpPr/>
        </xdr:nvSpPr>
        <xdr:spPr>
          <a:xfrm>
            <a:off x="7604746" y="5233031"/>
            <a:ext cx="73881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515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3E2732E0-4D9C-4699-950E-EA9A8757D936}"/>
              </a:ext>
            </a:extLst>
          </xdr:cNvPr>
          <xdr:cNvSpPr/>
        </xdr:nvSpPr>
        <xdr:spPr>
          <a:xfrm>
            <a:off x="5997439" y="2547753"/>
            <a:ext cx="818647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663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1242B244-A15F-4436-8DBD-63D495B61034}"/>
              </a:ext>
            </a:extLst>
          </xdr:cNvPr>
          <xdr:cNvSpPr/>
        </xdr:nvSpPr>
        <xdr:spPr>
          <a:xfrm>
            <a:off x="6359462" y="4339666"/>
            <a:ext cx="738815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889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1D260B15-D78E-4D57-9552-5C8600D3A894}"/>
              </a:ext>
            </a:extLst>
          </xdr:cNvPr>
          <xdr:cNvSpPr/>
        </xdr:nvSpPr>
        <xdr:spPr>
          <a:xfrm>
            <a:off x="8053184" y="4530074"/>
            <a:ext cx="895090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058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9F01F391-1A11-4200-B055-F0CEAA482338}"/>
              </a:ext>
            </a:extLst>
          </xdr:cNvPr>
          <xdr:cNvSpPr/>
        </xdr:nvSpPr>
        <xdr:spPr>
          <a:xfrm>
            <a:off x="7149461" y="4640211"/>
            <a:ext cx="893872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140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F05D870E-EE85-4B09-8FD7-7D3DE6742418}"/>
              </a:ext>
            </a:extLst>
          </xdr:cNvPr>
          <xdr:cNvSpPr/>
        </xdr:nvSpPr>
        <xdr:spPr>
          <a:xfrm>
            <a:off x="6902716" y="3518084"/>
            <a:ext cx="738815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017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235D9919-A1E2-4C6F-A926-FCCBD74F064A}"/>
              </a:ext>
            </a:extLst>
          </xdr:cNvPr>
          <xdr:cNvSpPr/>
        </xdr:nvSpPr>
        <xdr:spPr>
          <a:xfrm>
            <a:off x="7047151" y="4909311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459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96B076B6-1E80-4A7C-B23C-296F11A55066}"/>
              </a:ext>
            </a:extLst>
          </xdr:cNvPr>
          <xdr:cNvSpPr/>
        </xdr:nvSpPr>
        <xdr:spPr>
          <a:xfrm>
            <a:off x="7118202" y="4104258"/>
            <a:ext cx="955067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974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330FBB71-94D2-42C8-B688-FB48A69B1302}"/>
              </a:ext>
            </a:extLst>
          </xdr:cNvPr>
          <xdr:cNvSpPr/>
        </xdr:nvSpPr>
        <xdr:spPr>
          <a:xfrm>
            <a:off x="5987058" y="2971962"/>
            <a:ext cx="910933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011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57740FA6-968A-47E1-A21A-6F3D4801B09C}"/>
              </a:ext>
            </a:extLst>
          </xdr:cNvPr>
          <xdr:cNvSpPr/>
        </xdr:nvSpPr>
        <xdr:spPr>
          <a:xfrm>
            <a:off x="5301779" y="2553214"/>
            <a:ext cx="942311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372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0EB20DAE-3300-43F4-B068-342E2C7C3640}"/>
              </a:ext>
            </a:extLst>
          </xdr:cNvPr>
          <xdr:cNvSpPr/>
        </xdr:nvSpPr>
        <xdr:spPr>
          <a:xfrm>
            <a:off x="6568934" y="3974272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21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428</a:t>
            </a:r>
            <a:endParaRPr lang="es-ES" sz="1000" b="1">
              <a:solidFill>
                <a:schemeClr val="bg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4379E2C9-D70D-41EE-A260-0B0A1DA46440}"/>
              </a:ext>
            </a:extLst>
          </xdr:cNvPr>
          <xdr:cNvSpPr/>
        </xdr:nvSpPr>
        <xdr:spPr>
          <a:xfrm>
            <a:off x="7365056" y="1633203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001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723BAEC1-3CA6-414C-85AB-B2433F52BE3E}"/>
              </a:ext>
            </a:extLst>
          </xdr:cNvPr>
          <xdr:cNvSpPr/>
        </xdr:nvSpPr>
        <xdr:spPr>
          <a:xfrm>
            <a:off x="8738215" y="4246041"/>
            <a:ext cx="95986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749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033CA273-5C83-488A-9C36-DD80DF9906C7}"/>
              </a:ext>
            </a:extLst>
          </xdr:cNvPr>
          <xdr:cNvSpPr/>
        </xdr:nvSpPr>
        <xdr:spPr>
          <a:xfrm>
            <a:off x="8759689" y="5791201"/>
            <a:ext cx="726316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969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1EBFAF3E-CCB3-41C5-BE96-3317A0F013B0}"/>
              </a:ext>
            </a:extLst>
          </xdr:cNvPr>
          <xdr:cNvSpPr/>
        </xdr:nvSpPr>
        <xdr:spPr>
          <a:xfrm>
            <a:off x="7224775" y="3738580"/>
            <a:ext cx="791461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316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0B56F918-D713-4121-ACEA-27737FE5A42E}"/>
              </a:ext>
            </a:extLst>
          </xdr:cNvPr>
          <xdr:cNvSpPr/>
        </xdr:nvSpPr>
        <xdr:spPr>
          <a:xfrm>
            <a:off x="5356101" y="1990495"/>
            <a:ext cx="748912" cy="532945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891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FD69345C-8A89-4423-BBDD-6B1066B123D3}"/>
              </a:ext>
            </a:extLst>
          </xdr:cNvPr>
          <xdr:cNvSpPr/>
        </xdr:nvSpPr>
        <xdr:spPr>
          <a:xfrm>
            <a:off x="8897735" y="5111085"/>
            <a:ext cx="1028710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018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759A2A22-76E3-4863-8F86-27B26034B538}"/>
              </a:ext>
            </a:extLst>
          </xdr:cNvPr>
          <xdr:cNvSpPr/>
        </xdr:nvSpPr>
        <xdr:spPr>
          <a:xfrm>
            <a:off x="6626045" y="2642698"/>
            <a:ext cx="738815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848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D940DCF1-E782-42E9-A105-B2130B5EFAE6}"/>
              </a:ext>
            </a:extLst>
          </xdr:cNvPr>
          <xdr:cNvSpPr/>
        </xdr:nvSpPr>
        <xdr:spPr>
          <a:xfrm>
            <a:off x="5280559" y="1313577"/>
            <a:ext cx="745988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466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0936F0A7-11C3-4E6C-B363-F537F5730EB9}"/>
              </a:ext>
            </a:extLst>
          </xdr:cNvPr>
          <xdr:cNvSpPr/>
        </xdr:nvSpPr>
        <xdr:spPr>
          <a:xfrm>
            <a:off x="7718456" y="3486097"/>
            <a:ext cx="738814" cy="5235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157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CDA430DF-DC1D-49B9-8C72-084E01B0152A}"/>
              </a:ext>
            </a:extLst>
          </xdr:cNvPr>
          <xdr:cNvSpPr/>
        </xdr:nvSpPr>
        <xdr:spPr>
          <a:xfrm>
            <a:off x="8911754" y="6141157"/>
            <a:ext cx="723175" cy="51648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365</a:t>
            </a:r>
          </a:p>
        </xdr:txBody>
      </xdr:sp>
    </xdr:grpSp>
    <xdr:clientData/>
  </xdr:twoCellAnchor>
  <xdr:twoCellAnchor>
    <xdr:from>
      <xdr:col>11</xdr:col>
      <xdr:colOff>54428</xdr:colOff>
      <xdr:row>214</xdr:row>
      <xdr:rowOff>10886</xdr:rowOff>
    </xdr:from>
    <xdr:to>
      <xdr:col>17</xdr:col>
      <xdr:colOff>0</xdr:colOff>
      <xdr:row>240</xdr:row>
      <xdr:rowOff>217715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CA3441B0-3F76-4740-90F4-38F7B76485B3}"/>
            </a:ext>
          </a:extLst>
        </xdr:cNvPr>
        <xdr:cNvGrpSpPr/>
      </xdr:nvGrpSpPr>
      <xdr:grpSpPr>
        <a:xfrm>
          <a:off x="10319016" y="59659798"/>
          <a:ext cx="6209660" cy="7490652"/>
          <a:chOff x="5280559" y="526698"/>
          <a:chExt cx="4599064" cy="6130940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4AA78936-5B4B-4EDE-AAAD-E254665DCD57}"/>
              </a:ext>
            </a:extLst>
          </xdr:cNvPr>
          <xdr:cNvSpPr/>
        </xdr:nvSpPr>
        <xdr:spPr>
          <a:xfrm>
            <a:off x="6867245" y="3354635"/>
            <a:ext cx="990365" cy="684248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6363E7EB-7428-42D2-88C3-7C2764579EEA}"/>
              </a:ext>
            </a:extLst>
          </xdr:cNvPr>
          <xdr:cNvSpPr/>
        </xdr:nvSpPr>
        <xdr:spPr>
          <a:xfrm>
            <a:off x="6335144" y="1502982"/>
            <a:ext cx="564039" cy="1394756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59F7CC71-342D-466A-8B57-211B1F27C894}"/>
              </a:ext>
            </a:extLst>
          </xdr:cNvPr>
          <xdr:cNvSpPr/>
        </xdr:nvSpPr>
        <xdr:spPr>
          <a:xfrm>
            <a:off x="6382683" y="3239633"/>
            <a:ext cx="685705" cy="887453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D5949CFF-3F53-4F82-BAED-11B8B830FFAE}"/>
              </a:ext>
            </a:extLst>
          </xdr:cNvPr>
          <xdr:cNvSpPr/>
        </xdr:nvSpPr>
        <xdr:spPr>
          <a:xfrm>
            <a:off x="8069642" y="4937299"/>
            <a:ext cx="616306" cy="506313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89E9F13D-B84E-4935-8512-08F0DD37870A}"/>
              </a:ext>
            </a:extLst>
          </xdr:cNvPr>
          <xdr:cNvSpPr/>
        </xdr:nvSpPr>
        <xdr:spPr>
          <a:xfrm>
            <a:off x="7658216" y="5398324"/>
            <a:ext cx="1451687" cy="853599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5A3D4965-C48B-415E-A3E0-D9BC926A36B3}"/>
              </a:ext>
            </a:extLst>
          </xdr:cNvPr>
          <xdr:cNvSpPr/>
        </xdr:nvSpPr>
        <xdr:spPr>
          <a:xfrm>
            <a:off x="7629014" y="4594857"/>
            <a:ext cx="765774" cy="110252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E7716154-CD13-43E7-9725-244F72DA9983}"/>
              </a:ext>
            </a:extLst>
          </xdr:cNvPr>
          <xdr:cNvSpPr/>
        </xdr:nvSpPr>
        <xdr:spPr>
          <a:xfrm>
            <a:off x="6109708" y="2070639"/>
            <a:ext cx="592916" cy="1071083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0B33BD9D-5BBC-4C5B-922C-53F9B98932CC}"/>
              </a:ext>
            </a:extLst>
          </xdr:cNvPr>
          <xdr:cNvSpPr/>
        </xdr:nvSpPr>
        <xdr:spPr>
          <a:xfrm>
            <a:off x="6913313" y="4461488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D4EBFE83-EB3B-48EE-A870-327FD99D3097}"/>
              </a:ext>
            </a:extLst>
          </xdr:cNvPr>
          <xdr:cNvSpPr/>
        </xdr:nvSpPr>
        <xdr:spPr>
          <a:xfrm>
            <a:off x="8049967" y="4282747"/>
            <a:ext cx="1237532" cy="1348233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53977C70-FF23-418D-B04B-17C3F3AAF485}"/>
              </a:ext>
            </a:extLst>
          </xdr:cNvPr>
          <xdr:cNvSpPr/>
        </xdr:nvSpPr>
        <xdr:spPr>
          <a:xfrm>
            <a:off x="7394890" y="4529780"/>
            <a:ext cx="514898" cy="693397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86E5B194-7832-4937-B51D-954591B3EE4B}"/>
              </a:ext>
            </a:extLst>
          </xdr:cNvPr>
          <xdr:cNvSpPr/>
        </xdr:nvSpPr>
        <xdr:spPr>
          <a:xfrm>
            <a:off x="7179294" y="4865699"/>
            <a:ext cx="597506" cy="776579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2EC152A9-CCE8-4187-92E3-16C6E7D80592}"/>
              </a:ext>
            </a:extLst>
          </xdr:cNvPr>
          <xdr:cNvSpPr/>
        </xdr:nvSpPr>
        <xdr:spPr>
          <a:xfrm>
            <a:off x="7150539" y="4110334"/>
            <a:ext cx="1054213" cy="644914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BE667475-E5F7-4CDA-83F6-19CBCF6A7F93}"/>
              </a:ext>
            </a:extLst>
          </xdr:cNvPr>
          <xdr:cNvSpPr/>
        </xdr:nvSpPr>
        <xdr:spPr>
          <a:xfrm>
            <a:off x="6020385" y="2872701"/>
            <a:ext cx="1008846" cy="679463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E8E7222C-CD20-43A2-935E-864723B495FE}"/>
              </a:ext>
            </a:extLst>
          </xdr:cNvPr>
          <xdr:cNvSpPr/>
        </xdr:nvSpPr>
        <xdr:spPr>
          <a:xfrm>
            <a:off x="5678783" y="2405304"/>
            <a:ext cx="540557" cy="532402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D468A64C-D5DD-4F36-AF26-5E8E97C75C84}"/>
              </a:ext>
            </a:extLst>
          </xdr:cNvPr>
          <xdr:cNvSpPr/>
        </xdr:nvSpPr>
        <xdr:spPr>
          <a:xfrm>
            <a:off x="6645900" y="3982775"/>
            <a:ext cx="878140" cy="974908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F49D6BE6-7C96-42A1-BBFC-A23AC63B8FF2}"/>
              </a:ext>
            </a:extLst>
          </xdr:cNvPr>
          <xdr:cNvSpPr/>
        </xdr:nvSpPr>
        <xdr:spPr>
          <a:xfrm>
            <a:off x="6691819" y="526698"/>
            <a:ext cx="2762340" cy="290222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85F002A5-A099-475B-8ABC-52EFBE1D150F}"/>
              </a:ext>
            </a:extLst>
          </xdr:cNvPr>
          <xdr:cNvSpPr/>
        </xdr:nvSpPr>
        <xdr:spPr>
          <a:xfrm>
            <a:off x="8586083" y="3900685"/>
            <a:ext cx="1293540" cy="1091515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3137B33F-F624-49B5-A03D-6280AEEC5209}"/>
              </a:ext>
            </a:extLst>
          </xdr:cNvPr>
          <xdr:cNvSpPr/>
        </xdr:nvSpPr>
        <xdr:spPr>
          <a:xfrm>
            <a:off x="8863590" y="5838066"/>
            <a:ext cx="499151" cy="579519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981FD407-90CC-430E-9435-26EA1A4396EA}"/>
              </a:ext>
            </a:extLst>
          </xdr:cNvPr>
          <xdr:cNvSpPr/>
        </xdr:nvSpPr>
        <xdr:spPr>
          <a:xfrm>
            <a:off x="7069451" y="3774417"/>
            <a:ext cx="892496" cy="476262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FFCF0103-6085-4BAA-81EA-C9A82CF38D3D}"/>
              </a:ext>
            </a:extLst>
          </xdr:cNvPr>
          <xdr:cNvSpPr/>
        </xdr:nvSpPr>
        <xdr:spPr>
          <a:xfrm>
            <a:off x="5406060" y="1902071"/>
            <a:ext cx="753080" cy="787155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752E69B4-2938-4C59-BA4E-8C07136BB6A0}"/>
              </a:ext>
            </a:extLst>
          </xdr:cNvPr>
          <xdr:cNvSpPr/>
        </xdr:nvSpPr>
        <xdr:spPr>
          <a:xfrm>
            <a:off x="8992214" y="4884962"/>
            <a:ext cx="799542" cy="1377446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52002913-2269-4236-A979-D39B973F8D0F}"/>
              </a:ext>
            </a:extLst>
          </xdr:cNvPr>
          <xdr:cNvSpPr/>
        </xdr:nvSpPr>
        <xdr:spPr>
          <a:xfrm>
            <a:off x="6688451" y="2351029"/>
            <a:ext cx="845301" cy="1102219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EECD7BA5-8C72-4E0C-B3DF-AE02DC2A7E43}"/>
              </a:ext>
            </a:extLst>
          </xdr:cNvPr>
          <xdr:cNvSpPr/>
        </xdr:nvSpPr>
        <xdr:spPr>
          <a:xfrm>
            <a:off x="8958740" y="6117097"/>
            <a:ext cx="580872" cy="487259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1405C403-9F47-4F03-82F9-5B8CE29372A4}"/>
              </a:ext>
            </a:extLst>
          </xdr:cNvPr>
          <xdr:cNvSpPr/>
        </xdr:nvSpPr>
        <xdr:spPr>
          <a:xfrm>
            <a:off x="5508268" y="1670827"/>
            <a:ext cx="323075" cy="261996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D5A13EA6-1837-402C-B070-0642F1585E26}"/>
              </a:ext>
            </a:extLst>
          </xdr:cNvPr>
          <xdr:cNvSpPr/>
        </xdr:nvSpPr>
        <xdr:spPr>
          <a:xfrm>
            <a:off x="7328531" y="3022481"/>
            <a:ext cx="1919534" cy="1344302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B1978407-92DA-46CD-BFFC-E6B0B250B733}"/>
              </a:ext>
            </a:extLst>
          </xdr:cNvPr>
          <xdr:cNvSpPr/>
        </xdr:nvSpPr>
        <xdr:spPr>
          <a:xfrm>
            <a:off x="6213080" y="1681506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569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281D182E-C5ED-4772-B4AB-FDDFF9396EE3}"/>
              </a:ext>
            </a:extLst>
          </xdr:cNvPr>
          <xdr:cNvSpPr/>
        </xdr:nvSpPr>
        <xdr:spPr>
          <a:xfrm>
            <a:off x="6223184" y="3415515"/>
            <a:ext cx="941496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312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4BCF8D8A-1AB7-4276-94C2-58B6CC29857E}"/>
              </a:ext>
            </a:extLst>
          </xdr:cNvPr>
          <xdr:cNvSpPr/>
        </xdr:nvSpPr>
        <xdr:spPr>
          <a:xfrm>
            <a:off x="8057657" y="4931750"/>
            <a:ext cx="73881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481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A3685F26-E630-44B6-BD4A-A2D18E5DE0BC}"/>
              </a:ext>
            </a:extLst>
          </xdr:cNvPr>
          <xdr:cNvSpPr/>
        </xdr:nvSpPr>
        <xdr:spPr>
          <a:xfrm>
            <a:off x="8205208" y="5570840"/>
            <a:ext cx="832943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128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765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ACB8F9DE-CE79-4FE3-93BA-6BCAC8BE0D2D}"/>
              </a:ext>
            </a:extLst>
          </xdr:cNvPr>
          <xdr:cNvSpPr/>
        </xdr:nvSpPr>
        <xdr:spPr>
          <a:xfrm>
            <a:off x="7567116" y="5164667"/>
            <a:ext cx="738814" cy="51664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295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62CDEA84-ADC9-4F9B-9C9F-C8E2380FAF48}"/>
              </a:ext>
            </a:extLst>
          </xdr:cNvPr>
          <xdr:cNvSpPr/>
        </xdr:nvSpPr>
        <xdr:spPr>
          <a:xfrm>
            <a:off x="5997439" y="2547753"/>
            <a:ext cx="818647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858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F561DF45-3FD8-4B16-B089-07E4D69B7563}"/>
              </a:ext>
            </a:extLst>
          </xdr:cNvPr>
          <xdr:cNvSpPr/>
        </xdr:nvSpPr>
        <xdr:spPr>
          <a:xfrm>
            <a:off x="6359462" y="4339666"/>
            <a:ext cx="738815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362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31AE4182-2675-4436-890E-75CCD09EF9B7}"/>
              </a:ext>
            </a:extLst>
          </xdr:cNvPr>
          <xdr:cNvSpPr/>
        </xdr:nvSpPr>
        <xdr:spPr>
          <a:xfrm>
            <a:off x="8062591" y="4520668"/>
            <a:ext cx="895090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724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A1F09426-571B-447B-9503-9DF1D26E0222}"/>
              </a:ext>
            </a:extLst>
          </xdr:cNvPr>
          <xdr:cNvSpPr/>
        </xdr:nvSpPr>
        <xdr:spPr>
          <a:xfrm>
            <a:off x="7149461" y="4640211"/>
            <a:ext cx="875058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696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33DD0CA4-618C-4D76-8CA5-D141394B29F0}"/>
              </a:ext>
            </a:extLst>
          </xdr:cNvPr>
          <xdr:cNvSpPr/>
        </xdr:nvSpPr>
        <xdr:spPr>
          <a:xfrm>
            <a:off x="6893309" y="3480454"/>
            <a:ext cx="738815" cy="51413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277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B6FCCDF6-E24C-49C5-856F-F3DA84A8E4A7}"/>
              </a:ext>
            </a:extLst>
          </xdr:cNvPr>
          <xdr:cNvSpPr/>
        </xdr:nvSpPr>
        <xdr:spPr>
          <a:xfrm>
            <a:off x="7009522" y="4881089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154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C68EFE51-15B5-4569-B872-DEC0B8A0AC26}"/>
              </a:ext>
            </a:extLst>
          </xdr:cNvPr>
          <xdr:cNvSpPr/>
        </xdr:nvSpPr>
        <xdr:spPr>
          <a:xfrm>
            <a:off x="7118202" y="4094850"/>
            <a:ext cx="955067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437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4D35A160-2717-4642-A073-CC00F8278652}"/>
              </a:ext>
            </a:extLst>
          </xdr:cNvPr>
          <xdr:cNvSpPr/>
        </xdr:nvSpPr>
        <xdr:spPr>
          <a:xfrm>
            <a:off x="5845947" y="3000185"/>
            <a:ext cx="910933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276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57B2791E-46E6-46BA-A7A3-041D1BE15336}"/>
              </a:ext>
            </a:extLst>
          </xdr:cNvPr>
          <xdr:cNvSpPr/>
        </xdr:nvSpPr>
        <xdr:spPr>
          <a:xfrm>
            <a:off x="5330002" y="2534400"/>
            <a:ext cx="942311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909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BB455CA3-DCD8-4F58-92D9-7A87EDB9DC3E}"/>
              </a:ext>
            </a:extLst>
          </xdr:cNvPr>
          <xdr:cNvSpPr/>
        </xdr:nvSpPr>
        <xdr:spPr>
          <a:xfrm>
            <a:off x="6606564" y="3983679"/>
            <a:ext cx="738815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407 533</a:t>
            </a: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5A0148F9-D079-450E-8227-AA89D38BF8E6}"/>
              </a:ext>
            </a:extLst>
          </xdr:cNvPr>
          <xdr:cNvSpPr/>
        </xdr:nvSpPr>
        <xdr:spPr>
          <a:xfrm>
            <a:off x="7355649" y="1614388"/>
            <a:ext cx="738815" cy="53294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868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F4651117-9C53-419D-808B-30F6E38E5518}"/>
              </a:ext>
            </a:extLst>
          </xdr:cNvPr>
          <xdr:cNvSpPr/>
        </xdr:nvSpPr>
        <xdr:spPr>
          <a:xfrm>
            <a:off x="8775845" y="4255448"/>
            <a:ext cx="959864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428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EEA38290-BFE1-4F86-81BF-3B32A5B4EB1A}"/>
              </a:ext>
            </a:extLst>
          </xdr:cNvPr>
          <xdr:cNvSpPr/>
        </xdr:nvSpPr>
        <xdr:spPr>
          <a:xfrm>
            <a:off x="8759689" y="5791201"/>
            <a:ext cx="726316" cy="50472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795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757B95B3-F5FB-44DD-B879-51FE56A38368}"/>
              </a:ext>
            </a:extLst>
          </xdr:cNvPr>
          <xdr:cNvSpPr/>
        </xdr:nvSpPr>
        <xdr:spPr>
          <a:xfrm>
            <a:off x="7234183" y="3729173"/>
            <a:ext cx="791461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245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60BEBD3C-4479-496C-811D-EAA5DEF7F14B}"/>
              </a:ext>
            </a:extLst>
          </xdr:cNvPr>
          <xdr:cNvSpPr/>
        </xdr:nvSpPr>
        <xdr:spPr>
          <a:xfrm>
            <a:off x="5356101" y="1990495"/>
            <a:ext cx="748912" cy="532945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504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57E6D113-9271-44A5-A050-64919A54D904}"/>
              </a:ext>
            </a:extLst>
          </xdr:cNvPr>
          <xdr:cNvSpPr/>
        </xdr:nvSpPr>
        <xdr:spPr>
          <a:xfrm>
            <a:off x="8850699" y="5186344"/>
            <a:ext cx="1028710" cy="50472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361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958F39C0-1B48-4184-A44C-975DE5F79243}"/>
              </a:ext>
            </a:extLst>
          </xdr:cNvPr>
          <xdr:cNvSpPr/>
        </xdr:nvSpPr>
        <xdr:spPr>
          <a:xfrm>
            <a:off x="6654268" y="2633291"/>
            <a:ext cx="738815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103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D18E211B-A73D-45EA-A312-C2EBABC87189}"/>
              </a:ext>
            </a:extLst>
          </xdr:cNvPr>
          <xdr:cNvSpPr/>
        </xdr:nvSpPr>
        <xdr:spPr>
          <a:xfrm>
            <a:off x="5280559" y="1313577"/>
            <a:ext cx="745988" cy="535296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308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7B3130B0-FBC9-4548-BBEF-30E4366CBB26}"/>
              </a:ext>
            </a:extLst>
          </xdr:cNvPr>
          <xdr:cNvSpPr/>
        </xdr:nvSpPr>
        <xdr:spPr>
          <a:xfrm>
            <a:off x="7727863" y="3316764"/>
            <a:ext cx="738814" cy="5235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161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927F828E-6A22-44DA-8E78-017E199D7BDF}"/>
              </a:ext>
            </a:extLst>
          </xdr:cNvPr>
          <xdr:cNvSpPr/>
        </xdr:nvSpPr>
        <xdr:spPr>
          <a:xfrm>
            <a:off x="8883532" y="6141157"/>
            <a:ext cx="723175" cy="51648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478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minicidio,%20En%20-%20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HRT"/>
    </sheetNames>
    <sheetDataSet>
      <sheetData sheetId="0"/>
      <sheetData sheetId="1"/>
      <sheetData sheetId="2"/>
      <sheetData sheetId="3">
        <row r="20">
          <cell r="J20" t="str">
            <v>Enero</v>
          </cell>
          <cell r="K20">
            <v>5086</v>
          </cell>
        </row>
        <row r="21">
          <cell r="J21" t="str">
            <v>Febrero</v>
          </cell>
          <cell r="K21">
            <v>7013</v>
          </cell>
        </row>
        <row r="22">
          <cell r="J22" t="str">
            <v>Marzo</v>
          </cell>
          <cell r="K22">
            <v>8343</v>
          </cell>
        </row>
        <row r="23">
          <cell r="J23" t="str">
            <v>Abril</v>
          </cell>
          <cell r="K23">
            <v>9088</v>
          </cell>
        </row>
        <row r="24">
          <cell r="J24" t="str">
            <v>Mayo</v>
          </cell>
          <cell r="K24">
            <v>10274</v>
          </cell>
        </row>
        <row r="25">
          <cell r="J25" t="str">
            <v>Junio</v>
          </cell>
          <cell r="K25">
            <v>10751</v>
          </cell>
        </row>
        <row r="26">
          <cell r="J26" t="str">
            <v>Julio</v>
          </cell>
          <cell r="K26">
            <v>10038</v>
          </cell>
        </row>
        <row r="27">
          <cell r="J27" t="str">
            <v>Agosto</v>
          </cell>
          <cell r="K27">
            <v>9550</v>
          </cell>
        </row>
        <row r="28">
          <cell r="J28" t="str">
            <v>Setiembre</v>
          </cell>
          <cell r="K28">
            <v>10927</v>
          </cell>
        </row>
        <row r="29">
          <cell r="J29" t="str">
            <v>Octubre</v>
          </cell>
          <cell r="K29">
            <v>11073</v>
          </cell>
        </row>
        <row r="30">
          <cell r="J30" t="str">
            <v>Noviembre</v>
          </cell>
          <cell r="K30">
            <v>11904</v>
          </cell>
        </row>
        <row r="31">
          <cell r="J31" t="str">
            <v>Diciembre</v>
          </cell>
          <cell r="K31">
            <v>7521</v>
          </cell>
        </row>
        <row r="115">
          <cell r="N115" t="str">
            <v>d</v>
          </cell>
        </row>
        <row r="116">
          <cell r="M116" t="str">
            <v>Madre De Dios</v>
          </cell>
          <cell r="N116">
            <v>3643</v>
          </cell>
        </row>
        <row r="117">
          <cell r="M117" t="str">
            <v>Moquegua</v>
          </cell>
          <cell r="N117">
            <v>5390</v>
          </cell>
        </row>
        <row r="118">
          <cell r="M118" t="str">
            <v>Ucayali</v>
          </cell>
          <cell r="N118">
            <v>5476</v>
          </cell>
        </row>
        <row r="119">
          <cell r="M119" t="str">
            <v>Tumbes</v>
          </cell>
          <cell r="N119">
            <v>6188</v>
          </cell>
        </row>
        <row r="120">
          <cell r="M120" t="str">
            <v>Amazonas</v>
          </cell>
          <cell r="N120">
            <v>9824</v>
          </cell>
        </row>
        <row r="121">
          <cell r="M121" t="str">
            <v>Loreto</v>
          </cell>
          <cell r="N121">
            <v>10051</v>
          </cell>
        </row>
        <row r="122">
          <cell r="M122" t="str">
            <v>Huancavelica</v>
          </cell>
          <cell r="N122">
            <v>10149</v>
          </cell>
        </row>
        <row r="123">
          <cell r="M123" t="str">
            <v>Pasco</v>
          </cell>
          <cell r="N123">
            <v>10179</v>
          </cell>
        </row>
        <row r="124">
          <cell r="M124" t="str">
            <v>Tacna</v>
          </cell>
          <cell r="N124">
            <v>10998</v>
          </cell>
        </row>
        <row r="125">
          <cell r="M125" t="str">
            <v>Lambayeque</v>
          </cell>
          <cell r="N125">
            <v>12249</v>
          </cell>
        </row>
        <row r="126">
          <cell r="M126" t="str">
            <v>Huánuco</v>
          </cell>
          <cell r="N126">
            <v>13512</v>
          </cell>
        </row>
        <row r="127">
          <cell r="M127" t="str">
            <v>Apurímac</v>
          </cell>
          <cell r="N127">
            <v>15705</v>
          </cell>
        </row>
        <row r="128">
          <cell r="M128" t="str">
            <v>Cajamarca</v>
          </cell>
          <cell r="N128">
            <v>16212</v>
          </cell>
        </row>
        <row r="129">
          <cell r="M129" t="str">
            <v>Callao</v>
          </cell>
          <cell r="N129">
            <v>16736</v>
          </cell>
        </row>
        <row r="130">
          <cell r="M130" t="str">
            <v>Puno</v>
          </cell>
          <cell r="N130">
            <v>17023</v>
          </cell>
        </row>
        <row r="131">
          <cell r="M131" t="str">
            <v>Piura</v>
          </cell>
          <cell r="N131">
            <v>17294</v>
          </cell>
        </row>
        <row r="132">
          <cell r="M132" t="str">
            <v>Ayacucho</v>
          </cell>
          <cell r="N132">
            <v>18991</v>
          </cell>
        </row>
        <row r="133">
          <cell r="M133" t="str">
            <v>Áncash</v>
          </cell>
          <cell r="N133">
            <v>20969</v>
          </cell>
        </row>
        <row r="134">
          <cell r="M134" t="str">
            <v>San Martín</v>
          </cell>
          <cell r="N134">
            <v>22049</v>
          </cell>
        </row>
        <row r="135">
          <cell r="M135" t="str">
            <v>Ica</v>
          </cell>
          <cell r="N135">
            <v>24271</v>
          </cell>
        </row>
        <row r="136">
          <cell r="M136" t="str">
            <v>Lima Provincia</v>
          </cell>
          <cell r="N136">
            <v>26262</v>
          </cell>
        </row>
        <row r="137">
          <cell r="M137" t="str">
            <v>La Libertad</v>
          </cell>
          <cell r="N137">
            <v>30563</v>
          </cell>
        </row>
        <row r="138">
          <cell r="M138" t="str">
            <v>Cusco</v>
          </cell>
          <cell r="N138">
            <v>33772</v>
          </cell>
        </row>
        <row r="139">
          <cell r="M139" t="str">
            <v>Arequipa</v>
          </cell>
          <cell r="N139">
            <v>34812</v>
          </cell>
        </row>
        <row r="140">
          <cell r="M140" t="str">
            <v>Junín</v>
          </cell>
          <cell r="N140">
            <v>41128</v>
          </cell>
        </row>
        <row r="141">
          <cell r="M141" t="str">
            <v>Lima Metropolitana</v>
          </cell>
          <cell r="N141">
            <v>78974</v>
          </cell>
        </row>
        <row r="155">
          <cell r="D155" t="str">
            <v>Mujer</v>
          </cell>
          <cell r="E155" t="str">
            <v>Hombre</v>
          </cell>
        </row>
        <row r="168">
          <cell r="D168">
            <v>1242095</v>
          </cell>
          <cell r="E168">
            <v>818804</v>
          </cell>
        </row>
        <row r="263">
          <cell r="P263" t="str">
            <v>Mujer</v>
          </cell>
          <cell r="Q263" t="str">
            <v>Hombre</v>
          </cell>
        </row>
        <row r="264">
          <cell r="L264" t="str">
            <v>Urbana</v>
          </cell>
          <cell r="P264">
            <v>1062278</v>
          </cell>
          <cell r="Q264">
            <v>728493</v>
          </cell>
        </row>
        <row r="265">
          <cell r="L265" t="str">
            <v>Rural</v>
          </cell>
          <cell r="P265">
            <v>179817</v>
          </cell>
          <cell r="Q265">
            <v>90311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8CEC-1D7E-4B3B-91A7-2F743557A020}">
  <sheetPr>
    <tabColor theme="1" tint="0.249977111117893"/>
  </sheetPr>
  <dimension ref="A1:CJ381"/>
  <sheetViews>
    <sheetView showGridLines="0" tabSelected="1" view="pageBreakPreview" zoomScale="85" zoomScaleNormal="80" zoomScaleSheetLayoutView="85" workbookViewId="0">
      <selection activeCell="A346" sqref="A346"/>
    </sheetView>
  </sheetViews>
  <sheetFormatPr baseColWidth="10" defaultColWidth="13" defaultRowHeight="16.5" x14ac:dyDescent="0.3"/>
  <cols>
    <col min="1" max="1" width="1.85546875" style="2" customWidth="1"/>
    <col min="2" max="2" width="15" style="2" customWidth="1"/>
    <col min="3" max="3" width="12.7109375" style="2" customWidth="1"/>
    <col min="4" max="4" width="13.5703125" style="2" customWidth="1"/>
    <col min="5" max="5" width="15.5703125" style="2" customWidth="1"/>
    <col min="6" max="6" width="16.140625" style="2" customWidth="1"/>
    <col min="7" max="7" width="17.28515625" style="2" customWidth="1"/>
    <col min="8" max="10" width="16.140625" style="2" customWidth="1"/>
    <col min="11" max="11" width="13.28515625" style="2" customWidth="1"/>
    <col min="12" max="12" width="12.7109375" style="2" customWidth="1"/>
    <col min="13" max="14" width="17.5703125" style="2" customWidth="1"/>
    <col min="15" max="15" width="17" style="2" customWidth="1"/>
    <col min="16" max="16" width="14.7109375" style="2" customWidth="1"/>
    <col min="17" max="17" width="14.140625" style="2" customWidth="1"/>
    <col min="18" max="18" width="12.7109375" style="2" customWidth="1"/>
    <col min="19" max="19" width="2.7109375" style="2" customWidth="1"/>
    <col min="20" max="20" width="5" style="2" customWidth="1"/>
    <col min="21" max="22" width="15" style="2" customWidth="1"/>
    <col min="23" max="23" width="14.85546875" style="2" customWidth="1"/>
    <col min="24" max="24" width="14.85546875" style="5" customWidth="1"/>
    <col min="25" max="25" width="12.42578125" style="5" bestFit="1" customWidth="1"/>
    <col min="26" max="26" width="8.7109375" style="5" bestFit="1" customWidth="1"/>
    <col min="27" max="27" width="10.140625" style="5" bestFit="1" customWidth="1"/>
    <col min="28" max="28" width="12.42578125" style="5" bestFit="1" customWidth="1"/>
    <col min="29" max="29" width="8.7109375" style="5" bestFit="1" customWidth="1"/>
    <col min="30" max="30" width="10.140625" style="5" bestFit="1" customWidth="1"/>
    <col min="31" max="31" width="12.42578125" style="5" bestFit="1" customWidth="1"/>
    <col min="32" max="32" width="8.7109375" style="5" bestFit="1" customWidth="1"/>
    <col min="33" max="33" width="10.140625" style="5" bestFit="1" customWidth="1"/>
    <col min="34" max="34" width="12.42578125" style="5" bestFit="1" customWidth="1"/>
    <col min="35" max="35" width="8.7109375" style="5" bestFit="1" customWidth="1"/>
    <col min="36" max="36" width="10.140625" style="5" bestFit="1" customWidth="1"/>
    <col min="37" max="37" width="12.42578125" style="5" bestFit="1" customWidth="1"/>
    <col min="38" max="38" width="8.7109375" style="5" bestFit="1" customWidth="1"/>
    <col min="39" max="39" width="8" style="5" bestFit="1" customWidth="1"/>
    <col min="40" max="40" width="12.42578125" style="5" bestFit="1" customWidth="1"/>
    <col min="41" max="41" width="8.7109375" style="5" bestFit="1" customWidth="1"/>
    <col min="42" max="42" width="8" style="5" bestFit="1" customWidth="1"/>
    <col min="43" max="43" width="12.42578125" style="5" bestFit="1" customWidth="1"/>
    <col min="44" max="44" width="8.7109375" style="5" bestFit="1" customWidth="1"/>
    <col min="45" max="45" width="8" style="5" bestFit="1" customWidth="1"/>
    <col min="46" max="46" width="12.42578125" style="5" bestFit="1" customWidth="1"/>
    <col min="47" max="47" width="8.7109375" style="5" bestFit="1" customWidth="1"/>
    <col min="48" max="48" width="8" style="5" bestFit="1" customWidth="1"/>
    <col min="49" max="49" width="12.42578125" style="5" bestFit="1" customWidth="1"/>
    <col min="50" max="50" width="8.7109375" style="5" bestFit="1" customWidth="1"/>
    <col min="51" max="51" width="8" style="5" bestFit="1" customWidth="1"/>
    <col min="52" max="52" width="12.42578125" style="5" bestFit="1" customWidth="1"/>
    <col min="53" max="53" width="8.7109375" style="5" bestFit="1" customWidth="1"/>
    <col min="54" max="54" width="8" style="5" bestFit="1" customWidth="1"/>
    <col min="55" max="16384" width="13" style="2"/>
  </cols>
  <sheetData>
    <row r="1" spans="2:54" x14ac:dyDescent="0.3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 x14ac:dyDescent="0.3">
      <c r="M3" s="6"/>
    </row>
    <row r="4" spans="2:54" ht="40.5" customHeight="1" x14ac:dyDescent="0.3"/>
    <row r="5" spans="2:54" ht="12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 x14ac:dyDescent="0.3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 x14ac:dyDescent="0.3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 x14ac:dyDescent="0.3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18" customHeight="1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2:54" ht="30" customHeight="1" x14ac:dyDescent="0.3">
      <c r="C16" s="20" t="s">
        <v>3</v>
      </c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2:24" ht="27" customHeight="1" x14ac:dyDescent="0.3">
      <c r="B17" s="21"/>
      <c r="C17" s="21"/>
      <c r="D17" s="21"/>
      <c r="E17" s="21"/>
      <c r="F17" s="21"/>
      <c r="G17" s="21"/>
      <c r="H17" s="21"/>
      <c r="L17" s="21"/>
      <c r="M17" s="21"/>
      <c r="R17" s="21"/>
      <c r="S17" s="21"/>
      <c r="T17" s="21"/>
      <c r="U17" s="21"/>
      <c r="V17" s="21"/>
      <c r="W17" s="21"/>
      <c r="X17" s="19"/>
    </row>
    <row r="18" spans="2:24" ht="21" customHeight="1" x14ac:dyDescent="0.3">
      <c r="E18" s="21"/>
      <c r="F18" s="21"/>
      <c r="G18" s="21"/>
      <c r="H18" s="21"/>
      <c r="J18" s="22" t="s">
        <v>4</v>
      </c>
      <c r="K18" s="23" t="s">
        <v>5</v>
      </c>
      <c r="L18" s="24"/>
      <c r="M18" s="21"/>
      <c r="R18" s="21"/>
      <c r="S18" s="21"/>
      <c r="T18" s="21"/>
      <c r="U18" s="21"/>
      <c r="V18" s="21"/>
      <c r="W18" s="21"/>
      <c r="X18" s="19"/>
    </row>
    <row r="19" spans="2:24" ht="21" customHeight="1" x14ac:dyDescent="0.3">
      <c r="E19" s="21"/>
      <c r="F19" s="21"/>
      <c r="G19" s="21"/>
      <c r="H19" s="21"/>
      <c r="J19" s="22"/>
      <c r="K19" s="23"/>
      <c r="L19" s="24"/>
      <c r="M19" s="21"/>
      <c r="R19" s="21"/>
      <c r="S19" s="21"/>
      <c r="T19" s="21"/>
      <c r="U19" s="21"/>
      <c r="V19" s="21"/>
      <c r="W19" s="21"/>
      <c r="X19" s="19"/>
    </row>
    <row r="20" spans="2:24" ht="21" customHeight="1" x14ac:dyDescent="0.3">
      <c r="E20" s="21"/>
      <c r="F20" s="21"/>
      <c r="G20" s="21"/>
      <c r="H20" s="21"/>
      <c r="J20" s="25" t="s">
        <v>6</v>
      </c>
      <c r="K20" s="26">
        <v>5086</v>
      </c>
      <c r="L20" s="26"/>
      <c r="M20" s="21"/>
      <c r="R20" s="21"/>
      <c r="S20" s="21"/>
      <c r="T20" s="21"/>
      <c r="U20" s="21"/>
      <c r="V20" s="21"/>
      <c r="W20" s="21"/>
      <c r="X20" s="19"/>
    </row>
    <row r="21" spans="2:24" ht="21" customHeight="1" x14ac:dyDescent="0.3">
      <c r="E21" s="21"/>
      <c r="F21" s="21"/>
      <c r="G21" s="21"/>
      <c r="H21" s="21"/>
      <c r="J21" s="27" t="s">
        <v>7</v>
      </c>
      <c r="K21" s="28">
        <v>7013</v>
      </c>
      <c r="L21" s="28"/>
      <c r="M21" s="21"/>
      <c r="R21" s="21"/>
      <c r="S21" s="21"/>
      <c r="T21" s="21"/>
      <c r="U21" s="21"/>
      <c r="V21" s="21"/>
      <c r="W21" s="21"/>
      <c r="X21" s="19"/>
    </row>
    <row r="22" spans="2:24" ht="21" customHeight="1" x14ac:dyDescent="0.3">
      <c r="E22" s="21"/>
      <c r="F22" s="21"/>
      <c r="G22" s="21"/>
      <c r="H22" s="21"/>
      <c r="J22" s="27" t="s">
        <v>8</v>
      </c>
      <c r="K22" s="28">
        <v>8343</v>
      </c>
      <c r="L22" s="28"/>
      <c r="M22" s="21"/>
      <c r="R22" s="21"/>
      <c r="S22" s="21"/>
      <c r="T22" s="21"/>
      <c r="U22" s="21"/>
      <c r="V22" s="21"/>
      <c r="W22" s="21"/>
      <c r="X22" s="19"/>
    </row>
    <row r="23" spans="2:24" ht="21" customHeight="1" x14ac:dyDescent="0.3">
      <c r="E23" s="21"/>
      <c r="F23" s="21"/>
      <c r="G23" s="21"/>
      <c r="H23" s="21"/>
      <c r="J23" s="27" t="s">
        <v>9</v>
      </c>
      <c r="K23" s="28">
        <v>9088</v>
      </c>
      <c r="L23" s="28"/>
      <c r="M23" s="21"/>
      <c r="R23" s="21"/>
      <c r="S23" s="21"/>
      <c r="T23" s="21"/>
      <c r="U23" s="21"/>
      <c r="V23" s="21"/>
      <c r="W23" s="21"/>
      <c r="X23" s="19"/>
    </row>
    <row r="24" spans="2:24" ht="21" customHeight="1" x14ac:dyDescent="0.3">
      <c r="E24" s="21"/>
      <c r="F24" s="21"/>
      <c r="G24" s="21"/>
      <c r="H24" s="21"/>
      <c r="J24" s="27" t="s">
        <v>10</v>
      </c>
      <c r="K24" s="28">
        <v>10274</v>
      </c>
      <c r="L24" s="28"/>
      <c r="M24" s="21"/>
      <c r="R24" s="21"/>
      <c r="S24" s="21"/>
      <c r="T24" s="21"/>
      <c r="U24" s="21"/>
      <c r="V24" s="21"/>
      <c r="W24" s="21"/>
      <c r="X24" s="19"/>
    </row>
    <row r="25" spans="2:24" ht="21" customHeight="1" x14ac:dyDescent="0.3">
      <c r="E25" s="21"/>
      <c r="F25" s="21"/>
      <c r="G25" s="21"/>
      <c r="H25" s="21"/>
      <c r="J25" s="27" t="s">
        <v>11</v>
      </c>
      <c r="K25" s="28">
        <v>10751</v>
      </c>
      <c r="L25" s="28"/>
      <c r="M25" s="21"/>
      <c r="R25" s="21"/>
      <c r="S25" s="21"/>
      <c r="T25" s="21"/>
      <c r="U25" s="21"/>
      <c r="V25" s="21"/>
      <c r="W25" s="21"/>
      <c r="X25" s="19"/>
    </row>
    <row r="26" spans="2:24" ht="21" customHeight="1" x14ac:dyDescent="0.3">
      <c r="E26" s="21"/>
      <c r="F26" s="21"/>
      <c r="G26" s="21"/>
      <c r="H26" s="21"/>
      <c r="J26" s="27" t="s">
        <v>12</v>
      </c>
      <c r="K26" s="28">
        <v>10038</v>
      </c>
      <c r="L26" s="28"/>
      <c r="M26" s="21"/>
      <c r="R26" s="21"/>
      <c r="S26" s="21"/>
      <c r="T26" s="21"/>
      <c r="U26" s="21"/>
      <c r="V26" s="21"/>
      <c r="W26" s="21"/>
      <c r="X26" s="19"/>
    </row>
    <row r="27" spans="2:24" ht="21" customHeight="1" x14ac:dyDescent="0.3">
      <c r="E27" s="21"/>
      <c r="F27" s="21"/>
      <c r="G27" s="21"/>
      <c r="H27" s="21"/>
      <c r="J27" s="27" t="s">
        <v>13</v>
      </c>
      <c r="K27" s="28">
        <v>9550</v>
      </c>
      <c r="L27" s="28"/>
      <c r="M27" s="21"/>
      <c r="R27" s="21"/>
      <c r="S27" s="21"/>
      <c r="T27" s="21"/>
      <c r="U27" s="21"/>
      <c r="V27" s="21"/>
      <c r="W27" s="21"/>
      <c r="X27" s="19"/>
    </row>
    <row r="28" spans="2:24" ht="21" customHeight="1" x14ac:dyDescent="0.3">
      <c r="E28" s="21"/>
      <c r="F28" s="21"/>
      <c r="G28" s="21"/>
      <c r="H28" s="21"/>
      <c r="J28" s="27" t="s">
        <v>14</v>
      </c>
      <c r="K28" s="28">
        <v>10927</v>
      </c>
      <c r="L28" s="28"/>
      <c r="M28" s="21"/>
      <c r="R28" s="21"/>
      <c r="S28" s="21"/>
      <c r="T28" s="21"/>
      <c r="U28" s="21"/>
      <c r="V28" s="21"/>
      <c r="W28" s="21"/>
      <c r="X28" s="19"/>
    </row>
    <row r="29" spans="2:24" ht="21" customHeight="1" x14ac:dyDescent="0.3">
      <c r="E29" s="21"/>
      <c r="F29" s="21"/>
      <c r="G29" s="21"/>
      <c r="H29" s="21"/>
      <c r="J29" s="27" t="s">
        <v>15</v>
      </c>
      <c r="K29" s="28">
        <v>11073</v>
      </c>
      <c r="L29" s="28"/>
      <c r="M29" s="21"/>
      <c r="R29" s="21"/>
      <c r="S29" s="21"/>
      <c r="T29" s="21"/>
      <c r="U29" s="21"/>
      <c r="V29" s="21"/>
      <c r="W29" s="21"/>
      <c r="X29" s="19"/>
    </row>
    <row r="30" spans="2:24" ht="21" customHeight="1" x14ac:dyDescent="0.3">
      <c r="E30" s="21"/>
      <c r="F30" s="21"/>
      <c r="G30" s="21"/>
      <c r="H30" s="21"/>
      <c r="J30" s="27" t="s">
        <v>16</v>
      </c>
      <c r="K30" s="28">
        <v>11904</v>
      </c>
      <c r="L30" s="28"/>
      <c r="M30" s="21"/>
      <c r="R30" s="21"/>
      <c r="S30" s="21"/>
      <c r="T30" s="21"/>
      <c r="U30" s="21"/>
      <c r="V30" s="21"/>
      <c r="W30" s="21"/>
      <c r="X30" s="19"/>
    </row>
    <row r="31" spans="2:24" ht="21" customHeight="1" thickBot="1" x14ac:dyDescent="0.35">
      <c r="E31" s="21"/>
      <c r="F31" s="21"/>
      <c r="G31" s="21"/>
      <c r="H31" s="21"/>
      <c r="J31" s="29" t="s">
        <v>17</v>
      </c>
      <c r="K31" s="30">
        <v>7521</v>
      </c>
      <c r="L31" s="30"/>
      <c r="M31" s="21"/>
      <c r="R31" s="21"/>
      <c r="S31" s="21"/>
      <c r="T31" s="21"/>
      <c r="U31" s="21"/>
      <c r="V31" s="21"/>
      <c r="W31" s="21"/>
      <c r="X31" s="19"/>
    </row>
    <row r="32" spans="2:24" ht="21" customHeight="1" x14ac:dyDescent="0.3">
      <c r="E32" s="21"/>
      <c r="F32" s="21"/>
      <c r="G32" s="21"/>
      <c r="H32" s="21"/>
      <c r="J32" s="31" t="s">
        <v>5</v>
      </c>
      <c r="K32" s="32">
        <f>SUM(K20:K31)</f>
        <v>111568</v>
      </c>
      <c r="L32" s="32"/>
      <c r="M32" s="21"/>
      <c r="R32" s="21"/>
      <c r="S32" s="21"/>
      <c r="T32" s="21"/>
      <c r="U32" s="21"/>
      <c r="V32" s="21"/>
      <c r="W32" s="21"/>
      <c r="X32" s="19"/>
    </row>
    <row r="33" spans="2:24" ht="21" customHeight="1" x14ac:dyDescent="0.3">
      <c r="E33" s="21"/>
      <c r="F33" s="21"/>
      <c r="G33" s="21"/>
      <c r="H33" s="21"/>
      <c r="I33" s="21"/>
      <c r="J33" s="21"/>
      <c r="K33" s="21"/>
      <c r="L33" s="21"/>
      <c r="M33" s="21"/>
      <c r="R33" s="21"/>
      <c r="S33" s="21"/>
      <c r="T33" s="21"/>
      <c r="U33" s="21"/>
      <c r="V33" s="21"/>
      <c r="W33" s="21"/>
      <c r="X33" s="19"/>
    </row>
    <row r="34" spans="2:24" ht="21" customHeight="1" x14ac:dyDescent="0.3">
      <c r="E34" s="21"/>
      <c r="F34" s="21"/>
      <c r="G34" s="21"/>
      <c r="H34" s="21"/>
      <c r="I34" s="21"/>
      <c r="J34" s="21"/>
      <c r="K34" s="21"/>
      <c r="L34" s="21"/>
      <c r="M34" s="21"/>
      <c r="R34" s="21"/>
      <c r="S34" s="21"/>
      <c r="T34" s="21"/>
      <c r="U34" s="21"/>
      <c r="V34" s="21"/>
      <c r="W34" s="21"/>
      <c r="X34" s="19"/>
    </row>
    <row r="35" spans="2:24" ht="21" customHeight="1" x14ac:dyDescent="0.3">
      <c r="E35" s="21"/>
      <c r="F35" s="21"/>
      <c r="G35" s="21"/>
      <c r="H35" s="21"/>
      <c r="I35" s="21"/>
      <c r="J35" s="21"/>
      <c r="K35" s="21"/>
      <c r="L35" s="21"/>
      <c r="M35" s="21"/>
      <c r="R35" s="21"/>
      <c r="S35" s="21"/>
      <c r="T35" s="21"/>
      <c r="U35" s="21"/>
      <c r="V35" s="21"/>
      <c r="W35" s="21"/>
      <c r="X35" s="19"/>
    </row>
    <row r="36" spans="2:24" ht="21" customHeight="1" x14ac:dyDescent="0.3">
      <c r="E36" s="21"/>
      <c r="F36" s="21"/>
      <c r="G36" s="21"/>
      <c r="H36" s="21"/>
      <c r="I36" s="21"/>
      <c r="J36" s="22" t="s">
        <v>4</v>
      </c>
      <c r="K36" s="33" t="s">
        <v>5</v>
      </c>
      <c r="L36" s="34"/>
      <c r="M36" s="35" t="s">
        <v>18</v>
      </c>
      <c r="N36" s="35" t="s">
        <v>19</v>
      </c>
      <c r="O36" s="35" t="s">
        <v>20</v>
      </c>
      <c r="P36" s="35" t="s">
        <v>21</v>
      </c>
      <c r="Q36" s="23" t="s">
        <v>22</v>
      </c>
      <c r="R36" s="21"/>
      <c r="S36" s="21"/>
      <c r="T36" s="21"/>
      <c r="U36" s="21"/>
      <c r="V36" s="21"/>
      <c r="W36" s="21"/>
      <c r="X36" s="19"/>
    </row>
    <row r="37" spans="2:24" ht="23.25" customHeight="1" x14ac:dyDescent="0.3">
      <c r="E37" s="21"/>
      <c r="F37" s="21"/>
      <c r="G37" s="21"/>
      <c r="H37" s="21"/>
      <c r="J37" s="22"/>
      <c r="K37" s="33"/>
      <c r="L37" s="34"/>
      <c r="M37" s="35"/>
      <c r="N37" s="35"/>
      <c r="O37" s="35"/>
      <c r="P37" s="35"/>
      <c r="Q37" s="23"/>
      <c r="T37" s="21"/>
      <c r="U37" s="21"/>
      <c r="V37" s="21"/>
      <c r="W37" s="21"/>
      <c r="X37" s="19"/>
    </row>
    <row r="38" spans="2:24" ht="21" customHeight="1" x14ac:dyDescent="0.3">
      <c r="E38" s="21"/>
      <c r="F38" s="21"/>
      <c r="G38" s="21"/>
      <c r="H38" s="21"/>
      <c r="J38" s="25" t="s">
        <v>6</v>
      </c>
      <c r="K38" s="26">
        <f t="shared" ref="K38:K49" si="0">SUM(M38:Q38)</f>
        <v>5086</v>
      </c>
      <c r="L38" s="26"/>
      <c r="M38" s="36">
        <v>419</v>
      </c>
      <c r="N38" s="36">
        <v>4</v>
      </c>
      <c r="O38" s="36">
        <v>1968</v>
      </c>
      <c r="P38" s="36">
        <v>786</v>
      </c>
      <c r="Q38" s="36">
        <v>1909</v>
      </c>
      <c r="T38" s="21"/>
      <c r="U38" s="21"/>
      <c r="V38" s="21"/>
      <c r="W38" s="21"/>
      <c r="X38" s="19"/>
    </row>
    <row r="39" spans="2:24" ht="21" customHeight="1" x14ac:dyDescent="0.3">
      <c r="E39" s="21"/>
      <c r="F39" s="21"/>
      <c r="G39" s="21"/>
      <c r="H39" s="21"/>
      <c r="J39" s="27" t="s">
        <v>7</v>
      </c>
      <c r="K39" s="26">
        <f t="shared" si="0"/>
        <v>7013</v>
      </c>
      <c r="L39" s="26"/>
      <c r="M39" s="36">
        <v>597</v>
      </c>
      <c r="N39" s="36">
        <v>7</v>
      </c>
      <c r="O39" s="36">
        <v>2534</v>
      </c>
      <c r="P39" s="36">
        <v>917</v>
      </c>
      <c r="Q39" s="36">
        <v>2958</v>
      </c>
      <c r="T39" s="21"/>
      <c r="U39" s="21"/>
      <c r="V39" s="21"/>
      <c r="W39" s="21"/>
      <c r="X39" s="19"/>
    </row>
    <row r="40" spans="2:24" ht="21" customHeight="1" x14ac:dyDescent="0.3">
      <c r="E40" s="21"/>
      <c r="F40" s="21"/>
      <c r="G40" s="21"/>
      <c r="H40" s="21"/>
      <c r="J40" s="27" t="s">
        <v>8</v>
      </c>
      <c r="K40" s="26">
        <f t="shared" si="0"/>
        <v>8343</v>
      </c>
      <c r="L40" s="26"/>
      <c r="M40" s="36">
        <v>267</v>
      </c>
      <c r="N40" s="36">
        <v>4</v>
      </c>
      <c r="O40" s="36">
        <v>3679</v>
      </c>
      <c r="P40" s="36">
        <v>1017</v>
      </c>
      <c r="Q40" s="36">
        <v>3376</v>
      </c>
      <c r="T40" s="21"/>
      <c r="U40" s="21"/>
      <c r="V40" s="21"/>
      <c r="W40" s="21"/>
      <c r="X40" s="19"/>
    </row>
    <row r="41" spans="2:24" ht="21" customHeight="1" x14ac:dyDescent="0.3">
      <c r="E41" s="21"/>
      <c r="F41" s="21"/>
      <c r="G41" s="21"/>
      <c r="H41" s="21"/>
      <c r="J41" s="27" t="s">
        <v>9</v>
      </c>
      <c r="K41" s="26">
        <f t="shared" si="0"/>
        <v>9088</v>
      </c>
      <c r="L41" s="26"/>
      <c r="M41" s="36">
        <v>218</v>
      </c>
      <c r="N41" s="36">
        <v>14</v>
      </c>
      <c r="O41" s="36">
        <v>3695</v>
      </c>
      <c r="P41" s="36">
        <v>1508</v>
      </c>
      <c r="Q41" s="36">
        <v>3653</v>
      </c>
      <c r="T41" s="21"/>
      <c r="U41" s="21"/>
      <c r="V41" s="21"/>
      <c r="W41" s="21"/>
      <c r="X41" s="19"/>
    </row>
    <row r="42" spans="2:24" ht="21" customHeight="1" x14ac:dyDescent="0.3">
      <c r="E42" s="21"/>
      <c r="F42" s="21"/>
      <c r="G42" s="21"/>
      <c r="H42" s="21"/>
      <c r="J42" s="27" t="s">
        <v>10</v>
      </c>
      <c r="K42" s="26">
        <f t="shared" si="0"/>
        <v>10274</v>
      </c>
      <c r="L42" s="26"/>
      <c r="M42" s="36">
        <v>362</v>
      </c>
      <c r="N42" s="36">
        <v>95</v>
      </c>
      <c r="O42" s="36">
        <v>3836</v>
      </c>
      <c r="P42" s="36">
        <v>1335</v>
      </c>
      <c r="Q42" s="36">
        <v>4646</v>
      </c>
      <c r="T42" s="21"/>
      <c r="U42" s="21"/>
      <c r="V42" s="21"/>
      <c r="W42" s="21"/>
      <c r="X42" s="19"/>
    </row>
    <row r="43" spans="2:24" ht="21" customHeight="1" x14ac:dyDescent="0.3">
      <c r="E43" s="21"/>
      <c r="F43" s="21"/>
      <c r="G43" s="21"/>
      <c r="H43" s="21"/>
      <c r="J43" s="27" t="s">
        <v>11</v>
      </c>
      <c r="K43" s="26">
        <f t="shared" si="0"/>
        <v>10751</v>
      </c>
      <c r="L43" s="26"/>
      <c r="M43" s="36">
        <v>279</v>
      </c>
      <c r="N43" s="36">
        <v>196</v>
      </c>
      <c r="O43" s="36">
        <v>4070</v>
      </c>
      <c r="P43" s="36">
        <v>1266</v>
      </c>
      <c r="Q43" s="36">
        <v>4940</v>
      </c>
      <c r="T43" s="21"/>
      <c r="U43" s="21"/>
      <c r="V43" s="21"/>
      <c r="W43" s="21"/>
      <c r="X43" s="19"/>
    </row>
    <row r="44" spans="2:24" ht="21" customHeight="1" x14ac:dyDescent="0.3">
      <c r="E44" s="21"/>
      <c r="F44" s="21"/>
      <c r="G44" s="21"/>
      <c r="H44" s="21"/>
      <c r="J44" s="27" t="s">
        <v>12</v>
      </c>
      <c r="K44" s="26">
        <f t="shared" si="0"/>
        <v>10038</v>
      </c>
      <c r="L44" s="26"/>
      <c r="M44" s="36">
        <v>264</v>
      </c>
      <c r="N44" s="36">
        <v>249</v>
      </c>
      <c r="O44" s="36">
        <v>3552</v>
      </c>
      <c r="P44" s="36">
        <v>1293</v>
      </c>
      <c r="Q44" s="36">
        <v>4680</v>
      </c>
      <c r="T44" s="21"/>
      <c r="U44" s="21"/>
      <c r="V44" s="21"/>
      <c r="W44" s="21"/>
      <c r="X44" s="19"/>
    </row>
    <row r="45" spans="2:24" ht="21" customHeight="1" x14ac:dyDescent="0.3">
      <c r="E45" s="21"/>
      <c r="F45" s="21"/>
      <c r="G45" s="21"/>
      <c r="H45" s="21"/>
      <c r="J45" s="27" t="s">
        <v>13</v>
      </c>
      <c r="K45" s="26">
        <f t="shared" si="0"/>
        <v>9550</v>
      </c>
      <c r="L45" s="26"/>
      <c r="M45" s="36">
        <v>316</v>
      </c>
      <c r="N45" s="36">
        <v>193</v>
      </c>
      <c r="O45" s="36">
        <v>3611</v>
      </c>
      <c r="P45" s="36">
        <v>1280</v>
      </c>
      <c r="Q45" s="36">
        <v>4150</v>
      </c>
      <c r="T45" s="21"/>
      <c r="U45" s="21"/>
      <c r="V45" s="21"/>
      <c r="W45" s="21"/>
      <c r="X45" s="19"/>
    </row>
    <row r="46" spans="2:24" ht="21" customHeight="1" x14ac:dyDescent="0.3">
      <c r="E46" s="21"/>
      <c r="F46" s="21"/>
      <c r="G46" s="21"/>
      <c r="H46" s="21"/>
      <c r="J46" s="27" t="s">
        <v>14</v>
      </c>
      <c r="K46" s="26">
        <f t="shared" si="0"/>
        <v>10927</v>
      </c>
      <c r="L46" s="26"/>
      <c r="M46" s="36">
        <v>463</v>
      </c>
      <c r="N46" s="36">
        <v>211</v>
      </c>
      <c r="O46" s="36">
        <v>3744</v>
      </c>
      <c r="P46" s="36">
        <v>1581</v>
      </c>
      <c r="Q46" s="36">
        <v>4928</v>
      </c>
      <c r="T46" s="21"/>
      <c r="U46" s="21"/>
      <c r="V46" s="21"/>
      <c r="W46" s="21"/>
      <c r="X46" s="19"/>
    </row>
    <row r="47" spans="2:24" ht="21" customHeight="1" x14ac:dyDescent="0.3">
      <c r="B47" s="37" t="s">
        <v>23</v>
      </c>
      <c r="C47" s="38" t="s">
        <v>24</v>
      </c>
      <c r="D47" s="39"/>
      <c r="E47" s="21"/>
      <c r="F47" s="21"/>
      <c r="G47" s="21"/>
      <c r="H47" s="21"/>
      <c r="J47" s="27" t="s">
        <v>15</v>
      </c>
      <c r="K47" s="26">
        <f t="shared" si="0"/>
        <v>11073</v>
      </c>
      <c r="L47" s="26"/>
      <c r="M47" s="36">
        <v>276</v>
      </c>
      <c r="N47" s="36">
        <v>269</v>
      </c>
      <c r="O47" s="36">
        <v>3724</v>
      </c>
      <c r="P47" s="36">
        <v>1389</v>
      </c>
      <c r="Q47" s="36">
        <v>5415</v>
      </c>
      <c r="T47" s="21"/>
      <c r="U47" s="21"/>
      <c r="V47" s="21"/>
      <c r="W47" s="21"/>
      <c r="X47" s="19"/>
    </row>
    <row r="48" spans="2:24" ht="21" customHeight="1" x14ac:dyDescent="0.3">
      <c r="B48" s="40"/>
      <c r="C48" s="41" t="s">
        <v>25</v>
      </c>
      <c r="D48" s="42"/>
      <c r="E48" s="21"/>
      <c r="F48" s="21"/>
      <c r="G48" s="21"/>
      <c r="H48" s="21"/>
      <c r="J48" s="27" t="s">
        <v>16</v>
      </c>
      <c r="K48" s="26">
        <f t="shared" si="0"/>
        <v>11904</v>
      </c>
      <c r="L48" s="26"/>
      <c r="M48" s="36">
        <v>299</v>
      </c>
      <c r="N48" s="36">
        <v>286</v>
      </c>
      <c r="O48" s="36">
        <v>4426</v>
      </c>
      <c r="P48" s="36">
        <v>1294</v>
      </c>
      <c r="Q48" s="36">
        <v>5599</v>
      </c>
      <c r="T48" s="21"/>
      <c r="U48" s="21"/>
      <c r="V48" s="21"/>
      <c r="W48" s="21"/>
      <c r="X48" s="19"/>
    </row>
    <row r="49" spans="2:24" ht="21" customHeight="1" thickBot="1" x14ac:dyDescent="0.35">
      <c r="B49" s="43"/>
      <c r="C49" s="41" t="s">
        <v>26</v>
      </c>
      <c r="D49" s="42"/>
      <c r="E49" s="21"/>
      <c r="F49" s="21"/>
      <c r="G49" s="21"/>
      <c r="H49" s="21"/>
      <c r="J49" s="29" t="s">
        <v>17</v>
      </c>
      <c r="K49" s="26">
        <f t="shared" si="0"/>
        <v>7521</v>
      </c>
      <c r="L49" s="26"/>
      <c r="M49" s="36">
        <v>215</v>
      </c>
      <c r="N49" s="36">
        <v>214</v>
      </c>
      <c r="O49" s="36">
        <v>2250</v>
      </c>
      <c r="P49" s="36">
        <v>1029</v>
      </c>
      <c r="Q49" s="36">
        <v>3813</v>
      </c>
      <c r="T49" s="21"/>
      <c r="U49" s="21"/>
      <c r="V49" s="21"/>
      <c r="W49" s="21"/>
      <c r="X49" s="19"/>
    </row>
    <row r="50" spans="2:24" ht="25.35" customHeight="1" x14ac:dyDescent="0.3">
      <c r="B50" s="44"/>
      <c r="C50" s="41" t="s">
        <v>27</v>
      </c>
      <c r="D50" s="42"/>
      <c r="E50" s="21"/>
      <c r="F50" s="21"/>
      <c r="G50" s="21"/>
      <c r="H50" s="21"/>
      <c r="J50" s="45" t="s">
        <v>5</v>
      </c>
      <c r="K50" s="32">
        <f>SUM(K38:L49)</f>
        <v>111568</v>
      </c>
      <c r="L50" s="32"/>
      <c r="M50" s="46">
        <f>SUM(M38:M49)</f>
        <v>3975</v>
      </c>
      <c r="N50" s="46">
        <f t="shared" ref="N50:Q50" si="1">SUM(N38:N49)</f>
        <v>1742</v>
      </c>
      <c r="O50" s="46">
        <f t="shared" si="1"/>
        <v>41089</v>
      </c>
      <c r="P50" s="46">
        <f t="shared" si="1"/>
        <v>14695</v>
      </c>
      <c r="Q50" s="46">
        <f t="shared" si="1"/>
        <v>50067</v>
      </c>
      <c r="R50" s="21"/>
      <c r="S50" s="21"/>
      <c r="T50" s="21"/>
      <c r="U50" s="21"/>
      <c r="V50" s="21"/>
      <c r="W50" s="21"/>
      <c r="X50" s="19"/>
    </row>
    <row r="51" spans="2:24" ht="20.25" customHeight="1" x14ac:dyDescent="0.3">
      <c r="B51" s="47"/>
      <c r="C51" s="41" t="s">
        <v>28</v>
      </c>
      <c r="D51" s="42"/>
      <c r="E51" s="21"/>
      <c r="L51" s="21"/>
      <c r="M51" s="21"/>
      <c r="R51" s="21"/>
      <c r="S51" s="21"/>
      <c r="T51" s="21"/>
      <c r="U51" s="21"/>
      <c r="V51" s="21"/>
      <c r="W51" s="21"/>
      <c r="X51" s="19"/>
    </row>
    <row r="52" spans="2:24" ht="30" customHeight="1" x14ac:dyDescent="0.3">
      <c r="B52" s="48"/>
      <c r="C52" s="41" t="s">
        <v>29</v>
      </c>
      <c r="D52" s="42"/>
      <c r="E52" s="21"/>
      <c r="L52" s="21"/>
      <c r="M52" s="21"/>
      <c r="R52" s="21"/>
      <c r="S52" s="21"/>
      <c r="T52" s="21"/>
      <c r="U52" s="21"/>
      <c r="V52" s="21"/>
      <c r="W52" s="21"/>
      <c r="X52" s="19"/>
    </row>
    <row r="53" spans="2:24" ht="30" customHeight="1" x14ac:dyDescent="0.3">
      <c r="B53" s="49"/>
      <c r="C53" s="41" t="s">
        <v>30</v>
      </c>
      <c r="D53" s="42"/>
      <c r="J53" s="50"/>
      <c r="K53" s="50"/>
      <c r="L53" s="50"/>
      <c r="M53" s="50"/>
      <c r="N53" s="50"/>
      <c r="O53" s="50"/>
      <c r="P53" s="50"/>
      <c r="Q53" s="50"/>
      <c r="R53" s="50"/>
      <c r="S53" s="21"/>
      <c r="T53" s="21"/>
      <c r="U53" s="21"/>
      <c r="V53" s="21"/>
      <c r="W53" s="21"/>
      <c r="X53" s="19"/>
    </row>
    <row r="54" spans="2:24" ht="28.5" customHeight="1" x14ac:dyDescent="0.3">
      <c r="P54" s="50"/>
      <c r="U54" s="21"/>
      <c r="V54" s="21"/>
      <c r="W54" s="21"/>
      <c r="X54" s="19"/>
    </row>
    <row r="55" spans="2:24" ht="28.5" customHeight="1" x14ac:dyDescent="0.3">
      <c r="L55" s="24" t="s">
        <v>31</v>
      </c>
      <c r="M55" s="22"/>
      <c r="N55" s="51" t="s">
        <v>5</v>
      </c>
      <c r="O55" s="52" t="s">
        <v>32</v>
      </c>
      <c r="P55" s="50"/>
      <c r="U55" s="21"/>
      <c r="V55" s="21"/>
      <c r="W55" s="21"/>
      <c r="X55" s="19"/>
    </row>
    <row r="56" spans="2:24" ht="18.600000000000001" customHeight="1" x14ac:dyDescent="0.3">
      <c r="L56" s="53" t="s">
        <v>33</v>
      </c>
      <c r="M56" s="53"/>
      <c r="N56" s="54">
        <v>59703</v>
      </c>
      <c r="O56" s="55">
        <f>N56/$N$59</f>
        <v>0.5351265595869783</v>
      </c>
      <c r="P56" s="50"/>
      <c r="U56" s="21"/>
      <c r="V56" s="21"/>
      <c r="W56" s="21"/>
      <c r="X56" s="19"/>
    </row>
    <row r="57" spans="2:24" ht="18.600000000000001" customHeight="1" x14ac:dyDescent="0.3">
      <c r="L57" s="56" t="s">
        <v>34</v>
      </c>
      <c r="M57" s="56"/>
      <c r="N57" s="36">
        <v>46715</v>
      </c>
      <c r="O57" s="57">
        <f>N57/$N$59</f>
        <v>0.41871325111142982</v>
      </c>
      <c r="P57" s="50"/>
      <c r="U57" s="21"/>
      <c r="V57" s="21"/>
      <c r="W57" s="21"/>
      <c r="X57" s="19"/>
    </row>
    <row r="58" spans="2:24" ht="18.600000000000001" customHeight="1" thickBot="1" x14ac:dyDescent="0.35">
      <c r="J58" s="50"/>
      <c r="K58" s="50"/>
      <c r="L58" s="53" t="s">
        <v>35</v>
      </c>
      <c r="M58" s="53"/>
      <c r="N58" s="54">
        <v>5150</v>
      </c>
      <c r="O58" s="55">
        <f>N58/$N$59</f>
        <v>4.6160189301591853E-2</v>
      </c>
      <c r="P58" s="50"/>
      <c r="Q58" s="50"/>
      <c r="R58" s="50"/>
      <c r="S58" s="21"/>
      <c r="T58" s="21"/>
      <c r="U58" s="21"/>
      <c r="V58" s="21"/>
      <c r="W58" s="21"/>
      <c r="X58" s="19"/>
    </row>
    <row r="59" spans="2:24" ht="19.7" customHeight="1" x14ac:dyDescent="0.3">
      <c r="B59" s="58" t="s">
        <v>36</v>
      </c>
      <c r="C59" s="58"/>
      <c r="D59" s="58"/>
      <c r="E59" s="58"/>
      <c r="F59" s="58"/>
      <c r="G59" s="51" t="s">
        <v>5</v>
      </c>
      <c r="H59" s="52" t="s">
        <v>37</v>
      </c>
      <c r="L59" s="45" t="s">
        <v>5</v>
      </c>
      <c r="M59" s="46"/>
      <c r="N59" s="46">
        <f>SUM(N56:N58)</f>
        <v>111568</v>
      </c>
      <c r="O59" s="59">
        <f>SUM(O56:O58)</f>
        <v>0.99999999999999989</v>
      </c>
      <c r="S59" s="21"/>
      <c r="T59" s="21"/>
      <c r="U59" s="21"/>
      <c r="V59" s="21"/>
      <c r="W59" s="21"/>
      <c r="X59" s="19"/>
    </row>
    <row r="60" spans="2:24" ht="28.5" customHeight="1" x14ac:dyDescent="0.3">
      <c r="B60" s="56" t="s">
        <v>38</v>
      </c>
      <c r="C60" s="56"/>
      <c r="D60" s="56"/>
      <c r="E60" s="56"/>
      <c r="F60" s="56"/>
      <c r="G60" s="36">
        <v>1197</v>
      </c>
      <c r="H60" s="57">
        <f t="shared" ref="H60:H74" si="2">G60/$G$75</f>
        <v>1.0728882833787467E-2</v>
      </c>
      <c r="S60" s="21"/>
      <c r="T60" s="21"/>
      <c r="U60" s="21"/>
      <c r="V60" s="21"/>
      <c r="W60" s="21"/>
      <c r="X60" s="19"/>
    </row>
    <row r="61" spans="2:24" ht="28.5" customHeight="1" x14ac:dyDescent="0.3">
      <c r="B61" s="56" t="s">
        <v>39</v>
      </c>
      <c r="C61" s="56"/>
      <c r="D61" s="56"/>
      <c r="E61" s="56"/>
      <c r="F61" s="56"/>
      <c r="G61" s="36">
        <v>2495</v>
      </c>
      <c r="H61" s="57">
        <f t="shared" si="2"/>
        <v>2.2363043166499355E-2</v>
      </c>
      <c r="S61" s="21"/>
      <c r="T61" s="21"/>
      <c r="U61" s="21"/>
      <c r="V61" s="21"/>
      <c r="W61" s="21"/>
      <c r="X61" s="19"/>
    </row>
    <row r="62" spans="2:24" ht="28.5" customHeight="1" x14ac:dyDescent="0.3">
      <c r="B62" s="56" t="s">
        <v>40</v>
      </c>
      <c r="C62" s="56"/>
      <c r="D62" s="56"/>
      <c r="E62" s="56"/>
      <c r="F62" s="56"/>
      <c r="G62" s="36">
        <v>269</v>
      </c>
      <c r="H62" s="57">
        <f t="shared" si="2"/>
        <v>2.411085615947225E-3</v>
      </c>
      <c r="S62" s="21"/>
      <c r="T62" s="21"/>
      <c r="U62" s="21"/>
      <c r="V62" s="21"/>
      <c r="W62" s="21"/>
      <c r="X62" s="19"/>
    </row>
    <row r="63" spans="2:24" ht="28.5" customHeight="1" x14ac:dyDescent="0.3">
      <c r="B63" s="56" t="s">
        <v>41</v>
      </c>
      <c r="C63" s="56"/>
      <c r="D63" s="56"/>
      <c r="E63" s="56"/>
      <c r="F63" s="56"/>
      <c r="G63" s="36">
        <v>14</v>
      </c>
      <c r="H63" s="57">
        <f t="shared" si="2"/>
        <v>1.2548400975190019E-4</v>
      </c>
      <c r="J63" s="24" t="s">
        <v>42</v>
      </c>
      <c r="K63" s="22"/>
      <c r="L63" s="60" t="s">
        <v>5</v>
      </c>
      <c r="M63" s="61" t="s">
        <v>37</v>
      </c>
      <c r="N63" s="50"/>
      <c r="O63" s="24" t="s">
        <v>43</v>
      </c>
      <c r="P63" s="22"/>
      <c r="Q63" s="60" t="s">
        <v>5</v>
      </c>
      <c r="R63" s="61" t="s">
        <v>37</v>
      </c>
      <c r="U63" s="21"/>
      <c r="V63" s="21"/>
      <c r="W63" s="21"/>
      <c r="X63" s="19"/>
    </row>
    <row r="64" spans="2:24" ht="28.5" customHeight="1" x14ac:dyDescent="0.3">
      <c r="B64" s="56" t="s">
        <v>44</v>
      </c>
      <c r="C64" s="56"/>
      <c r="D64" s="56"/>
      <c r="E64" s="56"/>
      <c r="F64" s="56"/>
      <c r="G64" s="36">
        <v>1742</v>
      </c>
      <c r="H64" s="57">
        <f t="shared" si="2"/>
        <v>1.5613796070557866E-2</v>
      </c>
      <c r="J64" s="24"/>
      <c r="K64" s="22"/>
      <c r="L64" s="60"/>
      <c r="M64" s="61"/>
      <c r="N64" s="50"/>
      <c r="O64" s="24"/>
      <c r="P64" s="22"/>
      <c r="Q64" s="60"/>
      <c r="R64" s="61"/>
      <c r="U64" s="21"/>
      <c r="V64" s="21"/>
      <c r="W64" s="21"/>
      <c r="X64" s="19"/>
    </row>
    <row r="65" spans="2:24" ht="28.5" customHeight="1" x14ac:dyDescent="0.3">
      <c r="B65" s="56" t="s">
        <v>45</v>
      </c>
      <c r="C65" s="56"/>
      <c r="D65" s="56"/>
      <c r="E65" s="56"/>
      <c r="F65" s="56"/>
      <c r="G65" s="36">
        <v>35561</v>
      </c>
      <c r="H65" s="57">
        <f t="shared" si="2"/>
        <v>0.31873834791338018</v>
      </c>
      <c r="J65" s="56" t="s">
        <v>46</v>
      </c>
      <c r="K65" s="56"/>
      <c r="L65" s="36">
        <v>526</v>
      </c>
      <c r="M65" s="57">
        <f t="shared" ref="M65:M80" si="3">L65/$L$81</f>
        <v>1.12597666702344E-2</v>
      </c>
      <c r="N65" s="50"/>
      <c r="O65" s="56" t="s">
        <v>46</v>
      </c>
      <c r="P65" s="56"/>
      <c r="Q65" s="36">
        <v>147</v>
      </c>
      <c r="R65" s="57">
        <f t="shared" ref="R65:R80" si="4">Q65/$Q$81</f>
        <v>2.8543689320388348E-2</v>
      </c>
      <c r="U65" s="21"/>
      <c r="V65" s="21"/>
      <c r="W65" s="21"/>
      <c r="X65" s="19"/>
    </row>
    <row r="66" spans="2:24" ht="28.5" customHeight="1" x14ac:dyDescent="0.3">
      <c r="B66" s="56" t="s">
        <v>47</v>
      </c>
      <c r="C66" s="56"/>
      <c r="D66" s="56"/>
      <c r="E66" s="56"/>
      <c r="F66" s="56"/>
      <c r="G66" s="36">
        <v>5528</v>
      </c>
      <c r="H66" s="57">
        <f t="shared" si="2"/>
        <v>4.9548257564893158E-2</v>
      </c>
      <c r="J66" s="62" t="s">
        <v>48</v>
      </c>
      <c r="K66" s="62"/>
      <c r="L66" s="36">
        <v>3757</v>
      </c>
      <c r="M66" s="57">
        <f t="shared" si="3"/>
        <v>8.0423846730172319E-2</v>
      </c>
      <c r="N66" s="50"/>
      <c r="O66" s="62" t="s">
        <v>48</v>
      </c>
      <c r="P66" s="62"/>
      <c r="Q66" s="36">
        <v>554</v>
      </c>
      <c r="R66" s="57">
        <f t="shared" si="4"/>
        <v>0.10757281553398058</v>
      </c>
      <c r="U66" s="21"/>
      <c r="V66" s="21"/>
      <c r="W66" s="21"/>
      <c r="X66" s="19"/>
    </row>
    <row r="67" spans="2:24" ht="23.25" customHeight="1" x14ac:dyDescent="0.3">
      <c r="B67" s="56" t="s">
        <v>49</v>
      </c>
      <c r="C67" s="56"/>
      <c r="D67" s="56"/>
      <c r="E67" s="56"/>
      <c r="F67" s="56"/>
      <c r="G67" s="36">
        <v>6704</v>
      </c>
      <c r="H67" s="57">
        <f t="shared" si="2"/>
        <v>6.0088914384052776E-2</v>
      </c>
      <c r="J67" s="56" t="s">
        <v>50</v>
      </c>
      <c r="K67" s="56"/>
      <c r="L67" s="36">
        <v>13731</v>
      </c>
      <c r="M67" s="57">
        <f t="shared" si="3"/>
        <v>0.29393128545435088</v>
      </c>
      <c r="N67" s="50"/>
      <c r="O67" s="56" t="s">
        <v>50</v>
      </c>
      <c r="P67" s="56"/>
      <c r="Q67" s="36">
        <v>856</v>
      </c>
      <c r="R67" s="57">
        <f t="shared" si="4"/>
        <v>0.16621359223300972</v>
      </c>
      <c r="U67" s="21"/>
      <c r="V67" s="21"/>
      <c r="W67" s="21"/>
      <c r="X67" s="19"/>
    </row>
    <row r="68" spans="2:24" ht="30" customHeight="1" x14ac:dyDescent="0.3">
      <c r="B68" s="56" t="s">
        <v>51</v>
      </c>
      <c r="C68" s="56"/>
      <c r="D68" s="56"/>
      <c r="E68" s="56"/>
      <c r="F68" s="56"/>
      <c r="G68" s="36">
        <v>4418</v>
      </c>
      <c r="H68" s="57">
        <f t="shared" si="2"/>
        <v>3.9599168220278216E-2</v>
      </c>
      <c r="I68" s="50"/>
      <c r="J68" s="56" t="s">
        <v>52</v>
      </c>
      <c r="K68" s="56"/>
      <c r="L68" s="36">
        <v>3094</v>
      </c>
      <c r="M68" s="57">
        <f t="shared" si="3"/>
        <v>6.6231403189553673E-2</v>
      </c>
      <c r="N68" s="50"/>
      <c r="O68" s="56" t="s">
        <v>52</v>
      </c>
      <c r="P68" s="56"/>
      <c r="Q68" s="36">
        <v>163</v>
      </c>
      <c r="R68" s="57">
        <f t="shared" si="4"/>
        <v>3.1650485436893201E-2</v>
      </c>
      <c r="U68" s="21"/>
      <c r="V68" s="21"/>
      <c r="W68" s="21"/>
      <c r="X68" s="19"/>
    </row>
    <row r="69" spans="2:24" ht="30" customHeight="1" x14ac:dyDescent="0.3">
      <c r="B69" s="56" t="s">
        <v>53</v>
      </c>
      <c r="C69" s="56"/>
      <c r="D69" s="56"/>
      <c r="E69" s="56"/>
      <c r="F69" s="56"/>
      <c r="G69" s="36">
        <v>3572</v>
      </c>
      <c r="H69" s="57">
        <f t="shared" si="2"/>
        <v>3.2016348773841963E-2</v>
      </c>
      <c r="I69" s="50"/>
      <c r="J69" s="56" t="s">
        <v>54</v>
      </c>
      <c r="K69" s="56"/>
      <c r="L69" s="36">
        <v>9880</v>
      </c>
      <c r="M69" s="57">
        <f t="shared" si="3"/>
        <v>0.21149523707588569</v>
      </c>
      <c r="N69" s="50"/>
      <c r="O69" s="56" t="s">
        <v>54</v>
      </c>
      <c r="P69" s="56"/>
      <c r="Q69" s="36">
        <v>1017</v>
      </c>
      <c r="R69" s="57">
        <f t="shared" si="4"/>
        <v>0.19747572815533981</v>
      </c>
      <c r="U69" s="21"/>
      <c r="V69" s="21"/>
      <c r="W69" s="21"/>
      <c r="X69" s="19"/>
    </row>
    <row r="70" spans="2:24" ht="30" customHeight="1" x14ac:dyDescent="0.3">
      <c r="B70" s="56" t="s">
        <v>55</v>
      </c>
      <c r="C70" s="56"/>
      <c r="D70" s="56"/>
      <c r="E70" s="56"/>
      <c r="F70" s="56"/>
      <c r="G70" s="36">
        <v>1</v>
      </c>
      <c r="H70" s="57">
        <f t="shared" si="2"/>
        <v>8.963143553707157E-6</v>
      </c>
      <c r="I70" s="50"/>
      <c r="J70" s="56" t="s">
        <v>56</v>
      </c>
      <c r="K70" s="56"/>
      <c r="L70" s="36">
        <v>645</v>
      </c>
      <c r="M70" s="57">
        <f t="shared" si="3"/>
        <v>1.380712833137108E-2</v>
      </c>
      <c r="N70" s="50"/>
      <c r="O70" s="56" t="s">
        <v>56</v>
      </c>
      <c r="P70" s="56"/>
      <c r="Q70" s="36">
        <v>32</v>
      </c>
      <c r="R70" s="57">
        <f t="shared" si="4"/>
        <v>6.2135922330097092E-3</v>
      </c>
      <c r="U70" s="21"/>
      <c r="V70" s="21"/>
      <c r="W70" s="21"/>
      <c r="X70" s="19"/>
    </row>
    <row r="71" spans="2:24" ht="30" customHeight="1" x14ac:dyDescent="0.3">
      <c r="B71" s="56" t="s">
        <v>57</v>
      </c>
      <c r="C71" s="56"/>
      <c r="D71" s="56"/>
      <c r="E71" s="56"/>
      <c r="F71" s="56"/>
      <c r="G71" s="36">
        <v>6839</v>
      </c>
      <c r="H71" s="57">
        <f t="shared" si="2"/>
        <v>6.129893876380324E-2</v>
      </c>
      <c r="I71" s="50"/>
      <c r="J71" s="56" t="s">
        <v>58</v>
      </c>
      <c r="K71" s="56"/>
      <c r="L71" s="36">
        <v>145</v>
      </c>
      <c r="M71" s="57">
        <f t="shared" si="3"/>
        <v>3.1039280744942738E-3</v>
      </c>
      <c r="N71" s="50"/>
      <c r="O71" s="56" t="s">
        <v>58</v>
      </c>
      <c r="P71" s="56"/>
      <c r="Q71" s="36">
        <v>40</v>
      </c>
      <c r="R71" s="57">
        <f t="shared" si="4"/>
        <v>7.7669902912621356E-3</v>
      </c>
      <c r="U71" s="21"/>
      <c r="V71" s="21"/>
      <c r="W71" s="21"/>
      <c r="X71" s="19"/>
    </row>
    <row r="72" spans="2:24" ht="30" customHeight="1" x14ac:dyDescent="0.3">
      <c r="B72" s="56" t="s">
        <v>59</v>
      </c>
      <c r="C72" s="56"/>
      <c r="D72" s="56"/>
      <c r="E72" s="56"/>
      <c r="F72" s="56"/>
      <c r="G72" s="36">
        <v>13718</v>
      </c>
      <c r="H72" s="57">
        <f t="shared" si="2"/>
        <v>0.12295640326975477</v>
      </c>
      <c r="I72" s="50"/>
      <c r="J72" s="56" t="s">
        <v>60</v>
      </c>
      <c r="K72" s="56"/>
      <c r="L72" s="36">
        <v>783</v>
      </c>
      <c r="M72" s="57">
        <f t="shared" si="3"/>
        <v>1.676121160226908E-2</v>
      </c>
      <c r="N72" s="50"/>
      <c r="O72" s="56" t="s">
        <v>60</v>
      </c>
      <c r="P72" s="56"/>
      <c r="Q72" s="36">
        <v>72</v>
      </c>
      <c r="R72" s="57">
        <f t="shared" si="4"/>
        <v>1.3980582524271845E-2</v>
      </c>
      <c r="U72" s="21"/>
      <c r="V72" s="21"/>
      <c r="W72" s="21"/>
      <c r="X72" s="19"/>
    </row>
    <row r="73" spans="2:24" ht="30" customHeight="1" x14ac:dyDescent="0.3">
      <c r="B73" s="56" t="s">
        <v>61</v>
      </c>
      <c r="C73" s="56"/>
      <c r="D73" s="56"/>
      <c r="E73" s="56"/>
      <c r="F73" s="56"/>
      <c r="G73" s="36">
        <v>13402</v>
      </c>
      <c r="H73" s="57">
        <f t="shared" si="2"/>
        <v>0.12012404990678331</v>
      </c>
      <c r="I73" s="50"/>
      <c r="J73" s="56" t="s">
        <v>62</v>
      </c>
      <c r="K73" s="56"/>
      <c r="L73" s="36">
        <v>2782</v>
      </c>
      <c r="M73" s="57">
        <f t="shared" si="3"/>
        <v>5.9552606229262547E-2</v>
      </c>
      <c r="N73" s="50"/>
      <c r="O73" s="56" t="s">
        <v>62</v>
      </c>
      <c r="P73" s="56"/>
      <c r="Q73" s="36">
        <v>450</v>
      </c>
      <c r="R73" s="57">
        <f t="shared" si="4"/>
        <v>8.7378640776699032E-2</v>
      </c>
      <c r="U73" s="21"/>
      <c r="V73" s="21"/>
      <c r="W73" s="21"/>
      <c r="X73" s="19"/>
    </row>
    <row r="74" spans="2:24" ht="30" customHeight="1" thickBot="1" x14ac:dyDescent="0.35">
      <c r="B74" s="56" t="s">
        <v>63</v>
      </c>
      <c r="C74" s="56"/>
      <c r="D74" s="56"/>
      <c r="E74" s="56"/>
      <c r="F74" s="56"/>
      <c r="G74" s="36">
        <v>16108</v>
      </c>
      <c r="H74" s="57">
        <f t="shared" si="2"/>
        <v>0.14437831636311488</v>
      </c>
      <c r="I74" s="50"/>
      <c r="J74" s="56" t="s">
        <v>64</v>
      </c>
      <c r="K74" s="56"/>
      <c r="L74" s="36">
        <v>348</v>
      </c>
      <c r="M74" s="57">
        <f t="shared" si="3"/>
        <v>7.4494273787862574E-3</v>
      </c>
      <c r="N74" s="50"/>
      <c r="O74" s="56" t="s">
        <v>64</v>
      </c>
      <c r="P74" s="56"/>
      <c r="Q74" s="36">
        <v>13</v>
      </c>
      <c r="R74" s="57">
        <f t="shared" si="4"/>
        <v>2.524271844660194E-3</v>
      </c>
      <c r="U74" s="21"/>
      <c r="V74" s="21"/>
      <c r="W74" s="21"/>
      <c r="X74" s="19"/>
    </row>
    <row r="75" spans="2:24" ht="30" customHeight="1" x14ac:dyDescent="0.3">
      <c r="B75" s="45" t="s">
        <v>5</v>
      </c>
      <c r="C75" s="45"/>
      <c r="D75" s="45"/>
      <c r="E75" s="45"/>
      <c r="F75" s="45"/>
      <c r="G75" s="46">
        <f>SUM(G60:G74)</f>
        <v>111568</v>
      </c>
      <c r="H75" s="59">
        <f>SUM(H60:H74)</f>
        <v>1</v>
      </c>
      <c r="I75" s="50"/>
      <c r="J75" s="56" t="s">
        <v>65</v>
      </c>
      <c r="K75" s="56"/>
      <c r="L75" s="36">
        <v>15</v>
      </c>
      <c r="M75" s="57">
        <f t="shared" si="3"/>
        <v>3.2109600770630417E-4</v>
      </c>
      <c r="N75" s="50"/>
      <c r="O75" s="56" t="s">
        <v>65</v>
      </c>
      <c r="P75" s="56"/>
      <c r="Q75" s="36">
        <v>11</v>
      </c>
      <c r="R75" s="57">
        <f t="shared" si="4"/>
        <v>2.1359223300970874E-3</v>
      </c>
      <c r="U75" s="21"/>
      <c r="V75" s="21"/>
      <c r="W75" s="21"/>
      <c r="X75" s="19"/>
    </row>
    <row r="76" spans="2:24" ht="30" customHeight="1" x14ac:dyDescent="0.3">
      <c r="I76" s="50"/>
      <c r="J76" s="56" t="s">
        <v>66</v>
      </c>
      <c r="K76" s="56"/>
      <c r="L76" s="36">
        <v>959</v>
      </c>
      <c r="M76" s="57">
        <f t="shared" si="3"/>
        <v>2.0528738092689715E-2</v>
      </c>
      <c r="N76" s="50"/>
      <c r="O76" s="56" t="s">
        <v>66</v>
      </c>
      <c r="P76" s="56"/>
      <c r="Q76" s="36">
        <v>59</v>
      </c>
      <c r="R76" s="57">
        <f t="shared" si="4"/>
        <v>1.1456310679611651E-2</v>
      </c>
      <c r="U76" s="21"/>
      <c r="V76" s="21"/>
      <c r="W76" s="21"/>
      <c r="X76" s="19"/>
    </row>
    <row r="77" spans="2:24" ht="30" customHeight="1" x14ac:dyDescent="0.3">
      <c r="I77" s="50"/>
      <c r="J77" s="56" t="s">
        <v>67</v>
      </c>
      <c r="K77" s="56"/>
      <c r="L77" s="36">
        <v>605</v>
      </c>
      <c r="M77" s="57">
        <f t="shared" si="3"/>
        <v>1.2950872310820935E-2</v>
      </c>
      <c r="N77" s="50"/>
      <c r="O77" s="56" t="s">
        <v>67</v>
      </c>
      <c r="P77" s="56"/>
      <c r="Q77" s="36">
        <v>50</v>
      </c>
      <c r="R77" s="57">
        <f t="shared" si="4"/>
        <v>9.7087378640776691E-3</v>
      </c>
      <c r="U77" s="21"/>
      <c r="V77" s="21"/>
      <c r="W77" s="21"/>
      <c r="X77" s="19"/>
    </row>
    <row r="78" spans="2:24" ht="30" customHeight="1" x14ac:dyDescent="0.3">
      <c r="I78" s="50"/>
      <c r="J78" s="56" t="s">
        <v>68</v>
      </c>
      <c r="K78" s="56"/>
      <c r="L78" s="36">
        <v>570</v>
      </c>
      <c r="M78" s="57">
        <f t="shared" si="3"/>
        <v>1.2201648292839559E-2</v>
      </c>
      <c r="N78" s="50"/>
      <c r="O78" s="56" t="s">
        <v>68</v>
      </c>
      <c r="P78" s="56"/>
      <c r="Q78" s="36">
        <v>121</v>
      </c>
      <c r="R78" s="57">
        <f t="shared" si="4"/>
        <v>2.349514563106796E-2</v>
      </c>
      <c r="U78" s="21"/>
      <c r="V78" s="21"/>
      <c r="W78" s="21"/>
      <c r="X78" s="19"/>
    </row>
    <row r="79" spans="2:24" ht="30" customHeight="1" x14ac:dyDescent="0.3">
      <c r="I79" s="50"/>
      <c r="J79" s="63" t="s">
        <v>69</v>
      </c>
      <c r="K79" s="63"/>
      <c r="L79" s="36">
        <v>212</v>
      </c>
      <c r="M79" s="57">
        <f t="shared" si="3"/>
        <v>4.5381569089157662E-3</v>
      </c>
      <c r="N79" s="50"/>
      <c r="O79" s="63" t="s">
        <v>69</v>
      </c>
      <c r="P79" s="63"/>
      <c r="Q79" s="36">
        <v>29</v>
      </c>
      <c r="R79" s="57">
        <f t="shared" si="4"/>
        <v>5.6310679611650486E-3</v>
      </c>
      <c r="U79" s="21"/>
      <c r="V79" s="21"/>
      <c r="W79" s="21"/>
      <c r="X79" s="19"/>
    </row>
    <row r="80" spans="2:24" ht="29.25" customHeight="1" thickBot="1" x14ac:dyDescent="0.35">
      <c r="B80" s="50"/>
      <c r="H80" s="50"/>
      <c r="I80" s="50"/>
      <c r="J80" s="56" t="s">
        <v>70</v>
      </c>
      <c r="K80" s="56"/>
      <c r="L80" s="36">
        <v>8663</v>
      </c>
      <c r="M80" s="57">
        <f t="shared" si="3"/>
        <v>0.18544364765064755</v>
      </c>
      <c r="N80" s="50"/>
      <c r="O80" s="56" t="s">
        <v>70</v>
      </c>
      <c r="P80" s="56"/>
      <c r="Q80" s="36">
        <v>1536</v>
      </c>
      <c r="R80" s="57">
        <f t="shared" si="4"/>
        <v>0.29825242718446604</v>
      </c>
      <c r="S80" s="21"/>
      <c r="U80" s="21"/>
      <c r="V80" s="21"/>
      <c r="W80" s="21"/>
      <c r="X80" s="19"/>
    </row>
    <row r="81" spans="2:24" ht="29.25" customHeight="1" x14ac:dyDescent="0.3">
      <c r="B81" s="50"/>
      <c r="H81" s="50"/>
      <c r="I81" s="50"/>
      <c r="J81" s="45" t="s">
        <v>5</v>
      </c>
      <c r="K81" s="46"/>
      <c r="L81" s="46">
        <f>SUM(L65:L80)</f>
        <v>46715</v>
      </c>
      <c r="M81" s="59">
        <f>SUM(M65:M80)</f>
        <v>1</v>
      </c>
      <c r="N81" s="50"/>
      <c r="O81" s="45" t="s">
        <v>5</v>
      </c>
      <c r="P81" s="46"/>
      <c r="Q81" s="46">
        <f>SUM(Q65:Q80)</f>
        <v>5150</v>
      </c>
      <c r="R81" s="59">
        <f>SUM(R65:R80)</f>
        <v>1</v>
      </c>
      <c r="S81" s="21"/>
      <c r="X81" s="19"/>
    </row>
    <row r="82" spans="2:24" ht="29.25" customHeight="1" x14ac:dyDescent="0.3">
      <c r="B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21"/>
      <c r="X82" s="19"/>
    </row>
    <row r="83" spans="2:24" ht="29.25" customHeight="1" x14ac:dyDescent="0.3">
      <c r="B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21"/>
      <c r="X83" s="19"/>
    </row>
    <row r="84" spans="2:24" ht="29.25" customHeight="1" x14ac:dyDescent="0.3">
      <c r="B84" s="22" t="s">
        <v>71</v>
      </c>
      <c r="C84" s="33" t="s">
        <v>5</v>
      </c>
      <c r="D84" s="34"/>
      <c r="E84" s="35" t="s">
        <v>18</v>
      </c>
      <c r="F84" s="35" t="s">
        <v>19</v>
      </c>
      <c r="G84" s="35" t="s">
        <v>20</v>
      </c>
      <c r="H84" s="35" t="s">
        <v>21</v>
      </c>
      <c r="I84" s="23" t="s">
        <v>22</v>
      </c>
      <c r="R84" s="50"/>
      <c r="S84" s="21"/>
      <c r="X84" s="19"/>
    </row>
    <row r="85" spans="2:24" ht="29.25" customHeight="1" x14ac:dyDescent="0.3">
      <c r="B85" s="22"/>
      <c r="C85" s="33"/>
      <c r="D85" s="34"/>
      <c r="E85" s="35"/>
      <c r="F85" s="35"/>
      <c r="G85" s="35"/>
      <c r="H85" s="35"/>
      <c r="I85" s="23"/>
      <c r="R85" s="50"/>
      <c r="S85" s="21"/>
      <c r="X85" s="19"/>
    </row>
    <row r="86" spans="2:24" ht="26.45" customHeight="1" x14ac:dyDescent="0.3">
      <c r="B86" s="27" t="s">
        <v>72</v>
      </c>
      <c r="C86" s="26">
        <f t="shared" ref="C86:C111" si="5">SUM(E86:I86)</f>
        <v>1865</v>
      </c>
      <c r="D86" s="26"/>
      <c r="E86" s="36">
        <v>80</v>
      </c>
      <c r="F86" s="36">
        <v>74</v>
      </c>
      <c r="G86" s="36">
        <v>608</v>
      </c>
      <c r="H86" s="36">
        <v>343</v>
      </c>
      <c r="I86" s="36">
        <v>760</v>
      </c>
      <c r="R86" s="50"/>
      <c r="S86" s="21"/>
      <c r="X86" s="19"/>
    </row>
    <row r="87" spans="2:24" ht="26.45" customHeight="1" x14ac:dyDescent="0.3">
      <c r="B87" s="27" t="s">
        <v>73</v>
      </c>
      <c r="C87" s="26">
        <f t="shared" si="5"/>
        <v>4881</v>
      </c>
      <c r="D87" s="26"/>
      <c r="E87" s="36">
        <v>6</v>
      </c>
      <c r="F87" s="36">
        <v>233</v>
      </c>
      <c r="G87" s="36">
        <v>2192</v>
      </c>
      <c r="H87" s="36">
        <v>496</v>
      </c>
      <c r="I87" s="36">
        <v>1954</v>
      </c>
      <c r="R87" s="50"/>
      <c r="S87" s="21"/>
      <c r="X87" s="19"/>
    </row>
    <row r="88" spans="2:24" ht="26.45" customHeight="1" x14ac:dyDescent="0.3">
      <c r="B88" s="27" t="s">
        <v>74</v>
      </c>
      <c r="C88" s="26">
        <f t="shared" si="5"/>
        <v>3581</v>
      </c>
      <c r="D88" s="26"/>
      <c r="E88" s="36">
        <v>96</v>
      </c>
      <c r="F88" s="36">
        <v>73</v>
      </c>
      <c r="G88" s="36">
        <v>854</v>
      </c>
      <c r="H88" s="36">
        <v>384</v>
      </c>
      <c r="I88" s="36">
        <v>2174</v>
      </c>
      <c r="K88" s="24" t="s">
        <v>4</v>
      </c>
      <c r="L88" s="22"/>
      <c r="M88" s="51">
        <v>2023</v>
      </c>
      <c r="N88" s="51">
        <v>2024</v>
      </c>
      <c r="O88" s="52" t="s">
        <v>75</v>
      </c>
      <c r="R88" s="50"/>
      <c r="S88" s="21"/>
      <c r="X88" s="19"/>
    </row>
    <row r="89" spans="2:24" ht="26.45" customHeight="1" x14ac:dyDescent="0.3">
      <c r="B89" s="27" t="s">
        <v>76</v>
      </c>
      <c r="C89" s="26">
        <f t="shared" si="5"/>
        <v>6935</v>
      </c>
      <c r="D89" s="26"/>
      <c r="E89" s="36">
        <v>15</v>
      </c>
      <c r="F89" s="36">
        <v>158</v>
      </c>
      <c r="G89" s="36">
        <v>2803</v>
      </c>
      <c r="H89" s="36">
        <v>1010</v>
      </c>
      <c r="I89" s="36">
        <v>2949</v>
      </c>
      <c r="K89" s="63" t="s">
        <v>6</v>
      </c>
      <c r="L89" s="63"/>
      <c r="M89" s="64">
        <v>3532</v>
      </c>
      <c r="N89" s="64">
        <v>5086</v>
      </c>
      <c r="O89" s="65">
        <f>N89/M89-1</f>
        <v>0.43997734994337478</v>
      </c>
      <c r="R89" s="50"/>
      <c r="S89" s="21"/>
      <c r="X89" s="19"/>
    </row>
    <row r="90" spans="2:24" ht="26.45" customHeight="1" x14ac:dyDescent="0.3">
      <c r="B90" s="27" t="s">
        <v>77</v>
      </c>
      <c r="C90" s="26">
        <f t="shared" si="5"/>
        <v>4515</v>
      </c>
      <c r="D90" s="26"/>
      <c r="E90" s="36">
        <v>162</v>
      </c>
      <c r="F90" s="36">
        <v>64</v>
      </c>
      <c r="G90" s="36">
        <v>1644</v>
      </c>
      <c r="H90" s="36">
        <v>680</v>
      </c>
      <c r="I90" s="36">
        <v>1965</v>
      </c>
      <c r="K90" s="63" t="s">
        <v>7</v>
      </c>
      <c r="L90" s="63"/>
      <c r="M90" s="64">
        <v>5828</v>
      </c>
      <c r="N90" s="64">
        <v>7013</v>
      </c>
      <c r="O90" s="65">
        <f>N90/M90-1</f>
        <v>0.20332875772134518</v>
      </c>
      <c r="R90" s="50"/>
      <c r="S90" s="21"/>
      <c r="X90" s="19"/>
    </row>
    <row r="91" spans="2:24" ht="26.45" customHeight="1" x14ac:dyDescent="0.3">
      <c r="B91" s="27" t="s">
        <v>78</v>
      </c>
      <c r="C91" s="26">
        <f t="shared" si="5"/>
        <v>3663</v>
      </c>
      <c r="D91" s="26"/>
      <c r="E91" s="36">
        <v>17</v>
      </c>
      <c r="F91" s="36">
        <v>98</v>
      </c>
      <c r="G91" s="36">
        <v>1603</v>
      </c>
      <c r="H91" s="36">
        <v>448</v>
      </c>
      <c r="I91" s="36">
        <v>1497</v>
      </c>
      <c r="K91" s="63" t="s">
        <v>8</v>
      </c>
      <c r="L91" s="63"/>
      <c r="M91" s="64">
        <v>7662</v>
      </c>
      <c r="N91" s="64">
        <v>8343</v>
      </c>
      <c r="O91" s="65">
        <f>N91/M91-1</f>
        <v>8.8880187940485467E-2</v>
      </c>
      <c r="R91" s="50"/>
      <c r="S91" s="21"/>
      <c r="X91" s="19"/>
    </row>
    <row r="92" spans="2:24" ht="26.45" customHeight="1" x14ac:dyDescent="0.3">
      <c r="B92" s="27" t="s">
        <v>79</v>
      </c>
      <c r="C92" s="26">
        <f t="shared" si="5"/>
        <v>3889</v>
      </c>
      <c r="D92" s="26"/>
      <c r="E92" s="36">
        <v>5</v>
      </c>
      <c r="F92" s="36">
        <v>7</v>
      </c>
      <c r="G92" s="36">
        <v>1243</v>
      </c>
      <c r="H92" s="36">
        <v>455</v>
      </c>
      <c r="I92" s="36">
        <v>2179</v>
      </c>
      <c r="K92" s="63" t="s">
        <v>9</v>
      </c>
      <c r="L92" s="63"/>
      <c r="M92" s="64">
        <v>8034</v>
      </c>
      <c r="N92" s="64">
        <v>9088</v>
      </c>
      <c r="O92" s="65">
        <f>N92/M92-1</f>
        <v>0.13119243216330601</v>
      </c>
      <c r="R92" s="50"/>
      <c r="S92" s="21"/>
      <c r="X92" s="19"/>
    </row>
    <row r="93" spans="2:24" ht="26.45" customHeight="1" x14ac:dyDescent="0.3">
      <c r="B93" s="27" t="s">
        <v>80</v>
      </c>
      <c r="C93" s="26">
        <f t="shared" si="5"/>
        <v>8058</v>
      </c>
      <c r="D93" s="26"/>
      <c r="E93" s="36">
        <v>319</v>
      </c>
      <c r="F93" s="36">
        <v>72</v>
      </c>
      <c r="G93" s="36">
        <v>2879</v>
      </c>
      <c r="H93" s="36">
        <v>1449</v>
      </c>
      <c r="I93" s="36">
        <v>3339</v>
      </c>
      <c r="K93" s="63" t="s">
        <v>10</v>
      </c>
      <c r="L93" s="63"/>
      <c r="M93" s="64">
        <v>10061</v>
      </c>
      <c r="N93" s="64">
        <v>10274</v>
      </c>
      <c r="O93" s="65">
        <f t="shared" ref="O93:O100" si="6">N93/M93-1</f>
        <v>2.1170857767617512E-2</v>
      </c>
      <c r="R93" s="50"/>
      <c r="S93" s="21"/>
      <c r="X93" s="19"/>
    </row>
    <row r="94" spans="2:24" ht="26.45" customHeight="1" x14ac:dyDescent="0.3">
      <c r="B94" s="27" t="s">
        <v>81</v>
      </c>
      <c r="C94" s="26">
        <f t="shared" si="5"/>
        <v>2140</v>
      </c>
      <c r="D94" s="26"/>
      <c r="E94" s="36">
        <v>70</v>
      </c>
      <c r="F94" s="36">
        <v>59</v>
      </c>
      <c r="G94" s="36">
        <v>1051</v>
      </c>
      <c r="H94" s="36">
        <v>488</v>
      </c>
      <c r="I94" s="36">
        <v>472</v>
      </c>
      <c r="K94" s="63" t="s">
        <v>11</v>
      </c>
      <c r="L94" s="63"/>
      <c r="M94" s="64">
        <v>10674</v>
      </c>
      <c r="N94" s="64">
        <v>10751</v>
      </c>
      <c r="O94" s="65">
        <f t="shared" si="6"/>
        <v>7.2137905190181595E-3</v>
      </c>
      <c r="R94" s="50"/>
      <c r="S94" s="21"/>
      <c r="X94" s="19"/>
    </row>
    <row r="95" spans="2:24" ht="26.45" customHeight="1" x14ac:dyDescent="0.3">
      <c r="B95" s="27" t="s">
        <v>82</v>
      </c>
      <c r="C95" s="26">
        <f t="shared" si="5"/>
        <v>3017</v>
      </c>
      <c r="D95" s="26"/>
      <c r="E95" s="36">
        <v>304</v>
      </c>
      <c r="F95" s="36">
        <v>199</v>
      </c>
      <c r="G95" s="36">
        <v>1292</v>
      </c>
      <c r="H95" s="36">
        <v>543</v>
      </c>
      <c r="I95" s="36">
        <v>679</v>
      </c>
      <c r="K95" s="63" t="s">
        <v>12</v>
      </c>
      <c r="L95" s="63"/>
      <c r="M95" s="64">
        <v>10425</v>
      </c>
      <c r="N95" s="64">
        <v>10038</v>
      </c>
      <c r="O95" s="65">
        <f t="shared" si="6"/>
        <v>-3.712230215827339E-2</v>
      </c>
      <c r="R95" s="50"/>
      <c r="S95" s="21"/>
      <c r="X95" s="19"/>
    </row>
    <row r="96" spans="2:24" ht="26.45" customHeight="1" x14ac:dyDescent="0.3">
      <c r="B96" s="27" t="s">
        <v>83</v>
      </c>
      <c r="C96" s="26">
        <f t="shared" si="5"/>
        <v>4459</v>
      </c>
      <c r="D96" s="26"/>
      <c r="E96" s="36">
        <v>18</v>
      </c>
      <c r="F96" s="36">
        <v>5</v>
      </c>
      <c r="G96" s="36">
        <v>1905</v>
      </c>
      <c r="H96" s="36">
        <v>581</v>
      </c>
      <c r="I96" s="36">
        <v>1950</v>
      </c>
      <c r="K96" s="63" t="s">
        <v>13</v>
      </c>
      <c r="L96" s="63"/>
      <c r="M96" s="64">
        <v>10460</v>
      </c>
      <c r="N96" s="64">
        <v>9550</v>
      </c>
      <c r="O96" s="65">
        <f t="shared" si="6"/>
        <v>-8.6998087954110903E-2</v>
      </c>
      <c r="R96" s="50"/>
      <c r="S96" s="21"/>
      <c r="X96" s="19"/>
    </row>
    <row r="97" spans="2:24" ht="26.45" customHeight="1" x14ac:dyDescent="0.3">
      <c r="B97" s="27" t="s">
        <v>84</v>
      </c>
      <c r="C97" s="26">
        <f t="shared" si="5"/>
        <v>9974</v>
      </c>
      <c r="D97" s="26"/>
      <c r="E97" s="36">
        <v>201</v>
      </c>
      <c r="F97" s="36">
        <v>123</v>
      </c>
      <c r="G97" s="36">
        <v>2404</v>
      </c>
      <c r="H97" s="36">
        <v>1655</v>
      </c>
      <c r="I97" s="36">
        <v>5591</v>
      </c>
      <c r="K97" s="63" t="s">
        <v>14</v>
      </c>
      <c r="L97" s="63"/>
      <c r="M97" s="64">
        <v>10650</v>
      </c>
      <c r="N97" s="64">
        <v>10927</v>
      </c>
      <c r="O97" s="65">
        <f t="shared" si="6"/>
        <v>2.6009389671361571E-2</v>
      </c>
      <c r="R97" s="50"/>
      <c r="S97" s="21"/>
      <c r="X97" s="19"/>
    </row>
    <row r="98" spans="2:24" ht="26.45" customHeight="1" x14ac:dyDescent="0.3">
      <c r="B98" s="27" t="s">
        <v>85</v>
      </c>
      <c r="C98" s="26">
        <f t="shared" si="5"/>
        <v>7011</v>
      </c>
      <c r="D98" s="26"/>
      <c r="E98" s="36">
        <v>356</v>
      </c>
      <c r="F98" s="36">
        <v>116</v>
      </c>
      <c r="G98" s="36">
        <v>1994</v>
      </c>
      <c r="H98" s="36">
        <v>559</v>
      </c>
      <c r="I98" s="36">
        <v>3986</v>
      </c>
      <c r="K98" s="63" t="s">
        <v>15</v>
      </c>
      <c r="L98" s="63"/>
      <c r="M98" s="64">
        <v>10396</v>
      </c>
      <c r="N98" s="64">
        <v>11073</v>
      </c>
      <c r="O98" s="65">
        <f t="shared" si="6"/>
        <v>6.51212004617161E-2</v>
      </c>
      <c r="R98" s="50"/>
      <c r="S98" s="21"/>
      <c r="X98" s="19"/>
    </row>
    <row r="99" spans="2:24" ht="26.45" customHeight="1" x14ac:dyDescent="0.3">
      <c r="B99" s="27" t="s">
        <v>86</v>
      </c>
      <c r="C99" s="26">
        <f t="shared" si="5"/>
        <v>2372</v>
      </c>
      <c r="D99" s="26"/>
      <c r="E99" s="36">
        <v>133</v>
      </c>
      <c r="F99" s="36">
        <v>12</v>
      </c>
      <c r="G99" s="36">
        <v>1197</v>
      </c>
      <c r="H99" s="36">
        <v>287</v>
      </c>
      <c r="I99" s="36">
        <v>743</v>
      </c>
      <c r="K99" s="63" t="s">
        <v>16</v>
      </c>
      <c r="L99" s="63"/>
      <c r="M99" s="64">
        <v>11889</v>
      </c>
      <c r="N99" s="64">
        <v>11904</v>
      </c>
      <c r="O99" s="65">
        <f t="shared" si="6"/>
        <v>1.2616704516781319E-3</v>
      </c>
      <c r="R99" s="50"/>
      <c r="S99" s="21"/>
      <c r="X99" s="19"/>
    </row>
    <row r="100" spans="2:24" ht="26.45" customHeight="1" thickBot="1" x14ac:dyDescent="0.35">
      <c r="B100" s="27" t="s">
        <v>87</v>
      </c>
      <c r="C100" s="26">
        <f t="shared" si="5"/>
        <v>16483</v>
      </c>
      <c r="D100" s="26"/>
      <c r="E100" s="36">
        <v>1192</v>
      </c>
      <c r="F100" s="36">
        <v>107</v>
      </c>
      <c r="G100" s="36">
        <v>6289</v>
      </c>
      <c r="H100" s="36">
        <v>1611</v>
      </c>
      <c r="I100" s="36">
        <v>7284</v>
      </c>
      <c r="K100" s="66" t="s">
        <v>17</v>
      </c>
      <c r="L100" s="66"/>
      <c r="M100" s="67">
        <v>7140</v>
      </c>
      <c r="N100" s="67">
        <v>7521</v>
      </c>
      <c r="O100" s="68">
        <f t="shared" si="6"/>
        <v>5.3361344537815159E-2</v>
      </c>
      <c r="R100" s="50"/>
      <c r="S100" s="21"/>
      <c r="X100" s="19"/>
    </row>
    <row r="101" spans="2:24" ht="26.45" customHeight="1" x14ac:dyDescent="0.3">
      <c r="B101" s="27" t="s">
        <v>88</v>
      </c>
      <c r="C101" s="26">
        <f t="shared" si="5"/>
        <v>4945</v>
      </c>
      <c r="D101" s="26"/>
      <c r="E101" s="36">
        <v>246</v>
      </c>
      <c r="F101" s="36">
        <v>17</v>
      </c>
      <c r="G101" s="36">
        <v>2130</v>
      </c>
      <c r="H101" s="36">
        <v>804</v>
      </c>
      <c r="I101" s="36">
        <v>1748</v>
      </c>
      <c r="K101" s="45" t="s">
        <v>5</v>
      </c>
      <c r="L101" s="45"/>
      <c r="M101" s="46">
        <v>106751</v>
      </c>
      <c r="N101" s="46">
        <v>111568</v>
      </c>
      <c r="O101" s="69">
        <f>N101/M101-1</f>
        <v>4.5123699075418466E-2</v>
      </c>
      <c r="R101" s="50"/>
      <c r="S101" s="21"/>
      <c r="X101" s="19"/>
    </row>
    <row r="102" spans="2:24" ht="26.45" customHeight="1" x14ac:dyDescent="0.3">
      <c r="B102" s="27" t="s">
        <v>89</v>
      </c>
      <c r="C102" s="26">
        <f t="shared" si="5"/>
        <v>2001</v>
      </c>
      <c r="D102" s="26"/>
      <c r="E102" s="36">
        <v>342</v>
      </c>
      <c r="F102" s="36">
        <v>6</v>
      </c>
      <c r="G102" s="36">
        <v>892</v>
      </c>
      <c r="H102" s="36">
        <v>158</v>
      </c>
      <c r="I102" s="36">
        <v>603</v>
      </c>
      <c r="R102" s="50"/>
      <c r="S102" s="21"/>
      <c r="X102" s="19"/>
    </row>
    <row r="103" spans="2:24" ht="26.45" customHeight="1" x14ac:dyDescent="0.3">
      <c r="B103" s="27" t="s">
        <v>90</v>
      </c>
      <c r="C103" s="26">
        <f t="shared" si="5"/>
        <v>749</v>
      </c>
      <c r="D103" s="26"/>
      <c r="E103" s="36">
        <v>1</v>
      </c>
      <c r="F103" s="36">
        <v>38</v>
      </c>
      <c r="G103" s="36">
        <v>292</v>
      </c>
      <c r="H103" s="36">
        <v>63</v>
      </c>
      <c r="I103" s="36">
        <v>355</v>
      </c>
      <c r="R103" s="50"/>
      <c r="S103" s="21"/>
      <c r="X103" s="19"/>
    </row>
    <row r="104" spans="2:24" ht="26.45" customHeight="1" x14ac:dyDescent="0.3">
      <c r="B104" s="27" t="s">
        <v>91</v>
      </c>
      <c r="C104" s="26">
        <f t="shared" si="5"/>
        <v>969</v>
      </c>
      <c r="D104" s="26"/>
      <c r="E104" s="36">
        <v>0</v>
      </c>
      <c r="F104" s="36">
        <v>3</v>
      </c>
      <c r="G104" s="36">
        <v>404</v>
      </c>
      <c r="H104" s="36">
        <v>192</v>
      </c>
      <c r="I104" s="36">
        <v>370</v>
      </c>
      <c r="R104" s="50"/>
      <c r="S104" s="21"/>
      <c r="X104" s="19"/>
    </row>
    <row r="105" spans="2:24" ht="26.45" customHeight="1" x14ac:dyDescent="0.3">
      <c r="B105" s="27" t="s">
        <v>92</v>
      </c>
      <c r="C105" s="26">
        <f t="shared" si="5"/>
        <v>2316</v>
      </c>
      <c r="D105" s="26"/>
      <c r="E105" s="36">
        <v>73</v>
      </c>
      <c r="F105" s="36">
        <v>9</v>
      </c>
      <c r="G105" s="36">
        <v>708</v>
      </c>
      <c r="H105" s="36">
        <v>191</v>
      </c>
      <c r="I105" s="36">
        <v>1335</v>
      </c>
      <c r="R105" s="50"/>
      <c r="S105" s="21"/>
      <c r="X105" s="19"/>
    </row>
    <row r="106" spans="2:24" ht="26.45" customHeight="1" x14ac:dyDescent="0.3">
      <c r="B106" s="27" t="s">
        <v>93</v>
      </c>
      <c r="C106" s="26">
        <f t="shared" si="5"/>
        <v>3891</v>
      </c>
      <c r="D106" s="26"/>
      <c r="E106" s="36">
        <v>4</v>
      </c>
      <c r="F106" s="36">
        <v>114</v>
      </c>
      <c r="G106" s="36">
        <v>1733</v>
      </c>
      <c r="H106" s="36">
        <v>489</v>
      </c>
      <c r="I106" s="36">
        <v>1551</v>
      </c>
      <c r="R106" s="50"/>
      <c r="S106" s="21"/>
      <c r="X106" s="19"/>
    </row>
    <row r="107" spans="2:24" ht="26.45" customHeight="1" x14ac:dyDescent="0.3">
      <c r="B107" s="27" t="s">
        <v>94</v>
      </c>
      <c r="C107" s="26">
        <f t="shared" si="5"/>
        <v>4018</v>
      </c>
      <c r="D107" s="26"/>
      <c r="E107" s="36">
        <v>4</v>
      </c>
      <c r="F107" s="36">
        <v>48</v>
      </c>
      <c r="G107" s="36">
        <v>1469</v>
      </c>
      <c r="H107" s="36">
        <v>550</v>
      </c>
      <c r="I107" s="36">
        <v>1947</v>
      </c>
      <c r="R107" s="50"/>
      <c r="S107" s="21"/>
      <c r="X107" s="19"/>
    </row>
    <row r="108" spans="2:24" ht="26.45" customHeight="1" x14ac:dyDescent="0.3">
      <c r="B108" s="27" t="s">
        <v>95</v>
      </c>
      <c r="C108" s="26">
        <f t="shared" si="5"/>
        <v>4848</v>
      </c>
      <c r="D108" s="26"/>
      <c r="E108" s="36">
        <v>283</v>
      </c>
      <c r="F108" s="36">
        <v>67</v>
      </c>
      <c r="G108" s="36">
        <v>1624</v>
      </c>
      <c r="H108" s="36">
        <v>652</v>
      </c>
      <c r="I108" s="36">
        <v>2222</v>
      </c>
      <c r="R108" s="50"/>
      <c r="S108" s="21"/>
      <c r="X108" s="19"/>
    </row>
    <row r="109" spans="2:24" ht="26.45" customHeight="1" x14ac:dyDescent="0.3">
      <c r="B109" s="27" t="s">
        <v>96</v>
      </c>
      <c r="C109" s="26">
        <f t="shared" si="5"/>
        <v>2365</v>
      </c>
      <c r="D109" s="26"/>
      <c r="E109" s="36">
        <v>3</v>
      </c>
      <c r="F109" s="36">
        <v>0</v>
      </c>
      <c r="G109" s="36">
        <v>827</v>
      </c>
      <c r="H109" s="36">
        <v>350</v>
      </c>
      <c r="I109" s="36">
        <v>1185</v>
      </c>
      <c r="R109" s="50"/>
      <c r="S109" s="21"/>
      <c r="X109" s="19"/>
    </row>
    <row r="110" spans="2:24" ht="26.45" customHeight="1" x14ac:dyDescent="0.3">
      <c r="B110" s="27" t="s">
        <v>97</v>
      </c>
      <c r="C110" s="26">
        <f t="shared" si="5"/>
        <v>1466</v>
      </c>
      <c r="D110" s="26"/>
      <c r="E110" s="36">
        <v>43</v>
      </c>
      <c r="F110" s="36">
        <v>40</v>
      </c>
      <c r="G110" s="36">
        <v>653</v>
      </c>
      <c r="H110" s="36">
        <v>153</v>
      </c>
      <c r="I110" s="36">
        <v>577</v>
      </c>
      <c r="R110" s="50"/>
      <c r="S110" s="21"/>
      <c r="X110" s="19"/>
    </row>
    <row r="111" spans="2:24" ht="26.45" customHeight="1" thickBot="1" x14ac:dyDescent="0.35">
      <c r="B111" s="27" t="s">
        <v>98</v>
      </c>
      <c r="C111" s="26">
        <f t="shared" si="5"/>
        <v>1157</v>
      </c>
      <c r="D111" s="26"/>
      <c r="E111" s="36">
        <v>2</v>
      </c>
      <c r="F111" s="36">
        <v>0</v>
      </c>
      <c r="G111" s="36">
        <v>399</v>
      </c>
      <c r="H111" s="36">
        <v>104</v>
      </c>
      <c r="I111" s="36">
        <v>652</v>
      </c>
      <c r="R111" s="50"/>
      <c r="S111" s="21"/>
      <c r="X111" s="19"/>
    </row>
    <row r="112" spans="2:24" ht="29.25" customHeight="1" x14ac:dyDescent="0.3">
      <c r="B112" s="45" t="s">
        <v>5</v>
      </c>
      <c r="C112" s="32">
        <f>SUM(C86:D111)</f>
        <v>111568</v>
      </c>
      <c r="D112" s="32"/>
      <c r="E112" s="46">
        <f>SUM(E86:E111)</f>
        <v>3975</v>
      </c>
      <c r="F112" s="46">
        <f t="shared" ref="F112:I112" si="7">SUM(F86:F111)</f>
        <v>1742</v>
      </c>
      <c r="G112" s="46">
        <f t="shared" si="7"/>
        <v>41089</v>
      </c>
      <c r="H112" s="46">
        <f t="shared" si="7"/>
        <v>14695</v>
      </c>
      <c r="I112" s="46">
        <f t="shared" si="7"/>
        <v>50067</v>
      </c>
      <c r="J112" s="21"/>
      <c r="K112" s="21"/>
      <c r="L112" s="21"/>
      <c r="M112" s="21"/>
      <c r="N112" s="21"/>
      <c r="O112" s="21"/>
      <c r="P112" s="21"/>
      <c r="Q112" s="21"/>
      <c r="R112" s="50"/>
      <c r="S112" s="21"/>
      <c r="X112" s="19"/>
    </row>
    <row r="113" spans="2:24" ht="29.25" customHeight="1" x14ac:dyDescent="0.3">
      <c r="B113" s="70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50"/>
      <c r="S113" s="21"/>
      <c r="X113" s="19"/>
    </row>
    <row r="114" spans="2:24" ht="18.75" customHeight="1" x14ac:dyDescent="0.3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21"/>
      <c r="T114" s="21"/>
      <c r="X114" s="19"/>
    </row>
    <row r="115" spans="2:24" ht="30" customHeight="1" x14ac:dyDescent="0.3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 t="s">
        <v>99</v>
      </c>
      <c r="N115" s="21" t="s">
        <v>99</v>
      </c>
      <c r="O115" s="21"/>
      <c r="P115" s="21"/>
      <c r="Q115" s="21"/>
      <c r="R115" s="21"/>
      <c r="S115" s="21"/>
      <c r="T115" s="21"/>
      <c r="X115" s="19"/>
    </row>
    <row r="116" spans="2:24" ht="64.5" customHeight="1" x14ac:dyDescent="0.3">
      <c r="B116" s="71" t="s">
        <v>100</v>
      </c>
      <c r="C116" s="72"/>
      <c r="D116" s="73" t="s">
        <v>101</v>
      </c>
      <c r="E116" s="73">
        <v>2020</v>
      </c>
      <c r="F116" s="74">
        <v>2021</v>
      </c>
      <c r="G116" s="73">
        <v>2022</v>
      </c>
      <c r="H116" s="73">
        <v>2023</v>
      </c>
      <c r="I116" s="73" t="s">
        <v>102</v>
      </c>
      <c r="K116" s="21"/>
      <c r="M116" s="75" t="s">
        <v>90</v>
      </c>
      <c r="N116" s="76">
        <v>3643</v>
      </c>
      <c r="O116" s="21"/>
      <c r="P116" s="21"/>
      <c r="Q116" s="21"/>
      <c r="R116" s="21"/>
      <c r="S116" s="21"/>
      <c r="T116" s="21"/>
      <c r="X116" s="19"/>
    </row>
    <row r="117" spans="2:24" ht="18" customHeight="1" x14ac:dyDescent="0.3">
      <c r="B117" s="77" t="s">
        <v>72</v>
      </c>
      <c r="C117" s="77"/>
      <c r="D117" s="78">
        <f>SUM(E117:I117)</f>
        <v>9824</v>
      </c>
      <c r="E117" s="79">
        <v>1692</v>
      </c>
      <c r="F117" s="79">
        <v>1899</v>
      </c>
      <c r="G117" s="80">
        <v>2440</v>
      </c>
      <c r="H117" s="80">
        <v>1928</v>
      </c>
      <c r="I117" s="79">
        <v>1865</v>
      </c>
      <c r="K117" s="21"/>
      <c r="M117" s="75" t="s">
        <v>91</v>
      </c>
      <c r="N117" s="76">
        <v>5390</v>
      </c>
      <c r="O117" s="21"/>
      <c r="P117" s="21"/>
      <c r="Q117" s="21"/>
      <c r="R117" s="21"/>
      <c r="S117" s="21"/>
      <c r="T117" s="21"/>
      <c r="X117" s="19"/>
    </row>
    <row r="118" spans="2:24" ht="18" customHeight="1" x14ac:dyDescent="0.3">
      <c r="B118" s="77" t="s">
        <v>103</v>
      </c>
      <c r="C118" s="77"/>
      <c r="D118" s="78">
        <f t="shared" ref="D118:D142" si="8">SUM(E118:I118)</f>
        <v>20969</v>
      </c>
      <c r="E118" s="79">
        <v>2917</v>
      </c>
      <c r="F118" s="79">
        <v>3440</v>
      </c>
      <c r="G118" s="79">
        <v>5012</v>
      </c>
      <c r="H118" s="79">
        <v>4719</v>
      </c>
      <c r="I118" s="79">
        <v>4881</v>
      </c>
      <c r="K118" s="21"/>
      <c r="M118" s="75" t="s">
        <v>98</v>
      </c>
      <c r="N118" s="76">
        <v>5476</v>
      </c>
      <c r="O118" s="21"/>
      <c r="P118" s="21"/>
      <c r="Q118" s="21"/>
      <c r="R118" s="21"/>
      <c r="S118" s="21"/>
      <c r="T118" s="21"/>
      <c r="X118" s="19"/>
    </row>
    <row r="119" spans="2:24" ht="18" customHeight="1" x14ac:dyDescent="0.3">
      <c r="B119" s="77" t="s">
        <v>104</v>
      </c>
      <c r="C119" s="77"/>
      <c r="D119" s="78">
        <f t="shared" si="8"/>
        <v>15705</v>
      </c>
      <c r="E119" s="79">
        <v>1701</v>
      </c>
      <c r="F119" s="79">
        <v>3118</v>
      </c>
      <c r="G119" s="79">
        <v>3882</v>
      </c>
      <c r="H119" s="79">
        <v>3423</v>
      </c>
      <c r="I119" s="79">
        <v>3581</v>
      </c>
      <c r="K119" s="21"/>
      <c r="M119" s="75" t="s">
        <v>97</v>
      </c>
      <c r="N119" s="76">
        <v>6188</v>
      </c>
      <c r="O119" s="21"/>
      <c r="P119" s="21"/>
      <c r="Q119" s="21"/>
      <c r="R119" s="21"/>
      <c r="S119" s="21"/>
      <c r="T119" s="21"/>
      <c r="X119" s="19"/>
    </row>
    <row r="120" spans="2:24" ht="18" customHeight="1" x14ac:dyDescent="0.3">
      <c r="B120" s="77" t="s">
        <v>76</v>
      </c>
      <c r="C120" s="77"/>
      <c r="D120" s="78">
        <f t="shared" si="8"/>
        <v>34812</v>
      </c>
      <c r="E120" s="79">
        <v>5412</v>
      </c>
      <c r="F120" s="79">
        <v>7842</v>
      </c>
      <c r="G120" s="79">
        <v>7818</v>
      </c>
      <c r="H120" s="79">
        <v>6805</v>
      </c>
      <c r="I120" s="79">
        <v>6935</v>
      </c>
      <c r="K120" s="21"/>
      <c r="M120" s="75" t="s">
        <v>72</v>
      </c>
      <c r="N120" s="76">
        <v>9824</v>
      </c>
      <c r="O120" s="21"/>
      <c r="P120" s="21"/>
      <c r="Q120" s="21"/>
      <c r="R120" s="21"/>
      <c r="S120" s="21"/>
      <c r="T120" s="21"/>
      <c r="X120" s="19"/>
    </row>
    <row r="121" spans="2:24" ht="18" customHeight="1" x14ac:dyDescent="0.3">
      <c r="B121" s="77" t="s">
        <v>77</v>
      </c>
      <c r="C121" s="77"/>
      <c r="D121" s="78">
        <f t="shared" si="8"/>
        <v>18991</v>
      </c>
      <c r="E121" s="79">
        <v>2801</v>
      </c>
      <c r="F121" s="79">
        <v>3641</v>
      </c>
      <c r="G121" s="79">
        <v>4156</v>
      </c>
      <c r="H121" s="79">
        <v>3878</v>
      </c>
      <c r="I121" s="79">
        <v>4515</v>
      </c>
      <c r="K121" s="21"/>
      <c r="M121" s="75" t="s">
        <v>89</v>
      </c>
      <c r="N121" s="76">
        <v>10051</v>
      </c>
      <c r="O121" s="21"/>
      <c r="P121" s="21"/>
      <c r="Q121" s="21"/>
      <c r="R121" s="21"/>
      <c r="S121" s="21"/>
      <c r="T121" s="21"/>
      <c r="X121" s="19"/>
    </row>
    <row r="122" spans="2:24" ht="18" customHeight="1" x14ac:dyDescent="0.3">
      <c r="B122" s="77" t="s">
        <v>78</v>
      </c>
      <c r="C122" s="77"/>
      <c r="D122" s="78">
        <f t="shared" si="8"/>
        <v>16212</v>
      </c>
      <c r="E122" s="79">
        <v>1723</v>
      </c>
      <c r="F122" s="79">
        <v>3028</v>
      </c>
      <c r="G122" s="79">
        <v>4319</v>
      </c>
      <c r="H122" s="79">
        <v>3479</v>
      </c>
      <c r="I122" s="79">
        <v>3663</v>
      </c>
      <c r="K122" s="21"/>
      <c r="M122" s="75" t="s">
        <v>81</v>
      </c>
      <c r="N122" s="76">
        <v>10149</v>
      </c>
      <c r="O122" s="21"/>
      <c r="P122" s="21"/>
      <c r="Q122" s="21"/>
      <c r="R122" s="21"/>
      <c r="S122" s="21"/>
      <c r="T122" s="21"/>
      <c r="X122" s="19"/>
    </row>
    <row r="123" spans="2:24" ht="18" customHeight="1" x14ac:dyDescent="0.3">
      <c r="B123" s="77" t="s">
        <v>79</v>
      </c>
      <c r="C123" s="77"/>
      <c r="D123" s="78">
        <f t="shared" si="8"/>
        <v>16736</v>
      </c>
      <c r="E123" s="79">
        <v>1918</v>
      </c>
      <c r="F123" s="79">
        <v>3333</v>
      </c>
      <c r="G123" s="79">
        <v>3971</v>
      </c>
      <c r="H123" s="79">
        <v>3625</v>
      </c>
      <c r="I123" s="79">
        <v>3889</v>
      </c>
      <c r="K123" s="21"/>
      <c r="M123" s="75" t="s">
        <v>92</v>
      </c>
      <c r="N123" s="76">
        <v>10179</v>
      </c>
      <c r="O123" s="21"/>
      <c r="P123" s="21"/>
      <c r="Q123" s="21"/>
      <c r="R123" s="21"/>
      <c r="S123" s="21"/>
      <c r="T123" s="21"/>
      <c r="X123" s="19"/>
    </row>
    <row r="124" spans="2:24" ht="18" customHeight="1" x14ac:dyDescent="0.3">
      <c r="B124" s="77" t="s">
        <v>80</v>
      </c>
      <c r="C124" s="77"/>
      <c r="D124" s="78">
        <f t="shared" si="8"/>
        <v>33772</v>
      </c>
      <c r="E124" s="79">
        <v>3868</v>
      </c>
      <c r="F124" s="79">
        <v>6278</v>
      </c>
      <c r="G124" s="79">
        <v>7639</v>
      </c>
      <c r="H124" s="79">
        <v>7929</v>
      </c>
      <c r="I124" s="79">
        <v>8058</v>
      </c>
      <c r="K124" s="21"/>
      <c r="M124" s="75" t="s">
        <v>96</v>
      </c>
      <c r="N124" s="76">
        <v>10998</v>
      </c>
      <c r="O124" s="21"/>
      <c r="P124" s="21"/>
      <c r="Q124" s="21"/>
      <c r="R124" s="21"/>
      <c r="S124" s="21"/>
      <c r="T124" s="21"/>
      <c r="X124" s="19"/>
    </row>
    <row r="125" spans="2:24" ht="18" customHeight="1" x14ac:dyDescent="0.3">
      <c r="B125" s="77" t="s">
        <v>81</v>
      </c>
      <c r="C125" s="77"/>
      <c r="D125" s="78">
        <f t="shared" si="8"/>
        <v>10149</v>
      </c>
      <c r="E125" s="79">
        <v>1906</v>
      </c>
      <c r="F125" s="79">
        <v>1962</v>
      </c>
      <c r="G125" s="79">
        <v>2075</v>
      </c>
      <c r="H125" s="79">
        <v>2066</v>
      </c>
      <c r="I125" s="79">
        <v>2140</v>
      </c>
      <c r="K125" s="21"/>
      <c r="M125" s="75" t="s">
        <v>86</v>
      </c>
      <c r="N125" s="76">
        <v>12249</v>
      </c>
      <c r="O125" s="21"/>
      <c r="P125" s="21"/>
      <c r="Q125" s="21"/>
      <c r="R125" s="21"/>
      <c r="S125" s="21"/>
      <c r="T125" s="21"/>
      <c r="X125" s="19"/>
    </row>
    <row r="126" spans="2:24" ht="18" customHeight="1" x14ac:dyDescent="0.3">
      <c r="B126" s="77" t="s">
        <v>105</v>
      </c>
      <c r="C126" s="77"/>
      <c r="D126" s="78">
        <f t="shared" si="8"/>
        <v>13512</v>
      </c>
      <c r="E126" s="79">
        <v>1881</v>
      </c>
      <c r="F126" s="79">
        <v>2719</v>
      </c>
      <c r="G126" s="79">
        <v>3095</v>
      </c>
      <c r="H126" s="79">
        <v>2800</v>
      </c>
      <c r="I126" s="79">
        <v>3017</v>
      </c>
      <c r="K126" s="21"/>
      <c r="M126" s="75" t="s">
        <v>105</v>
      </c>
      <c r="N126" s="76">
        <v>13512</v>
      </c>
      <c r="O126" s="21"/>
      <c r="P126" s="21"/>
      <c r="Q126" s="21"/>
      <c r="R126" s="21"/>
      <c r="S126" s="21"/>
      <c r="T126" s="21"/>
      <c r="X126" s="19"/>
    </row>
    <row r="127" spans="2:24" ht="18" customHeight="1" x14ac:dyDescent="0.3">
      <c r="B127" s="77" t="s">
        <v>83</v>
      </c>
      <c r="C127" s="77"/>
      <c r="D127" s="78">
        <f t="shared" si="8"/>
        <v>24271</v>
      </c>
      <c r="E127" s="79">
        <v>4481</v>
      </c>
      <c r="F127" s="79">
        <v>5945</v>
      </c>
      <c r="G127" s="79">
        <v>4952</v>
      </c>
      <c r="H127" s="79">
        <v>4434</v>
      </c>
      <c r="I127" s="79">
        <v>4459</v>
      </c>
      <c r="K127" s="21"/>
      <c r="M127" s="75" t="s">
        <v>104</v>
      </c>
      <c r="N127" s="76">
        <v>15705</v>
      </c>
      <c r="O127" s="21"/>
      <c r="P127" s="21"/>
      <c r="Q127" s="21"/>
      <c r="R127" s="21"/>
      <c r="S127" s="21"/>
      <c r="T127" s="21"/>
      <c r="X127" s="19"/>
    </row>
    <row r="128" spans="2:24" ht="18" customHeight="1" x14ac:dyDescent="0.3">
      <c r="B128" s="77" t="s">
        <v>106</v>
      </c>
      <c r="C128" s="77"/>
      <c r="D128" s="78">
        <f t="shared" si="8"/>
        <v>41128</v>
      </c>
      <c r="E128" s="79">
        <v>4701</v>
      </c>
      <c r="F128" s="79">
        <v>7564</v>
      </c>
      <c r="G128" s="79">
        <v>9079</v>
      </c>
      <c r="H128" s="79">
        <v>9810</v>
      </c>
      <c r="I128" s="79">
        <v>9974</v>
      </c>
      <c r="K128" s="21"/>
      <c r="M128" s="75" t="s">
        <v>78</v>
      </c>
      <c r="N128" s="76">
        <v>16212</v>
      </c>
      <c r="O128" s="21"/>
      <c r="P128" s="21"/>
      <c r="Q128" s="21"/>
      <c r="R128" s="21"/>
      <c r="S128" s="21"/>
      <c r="T128" s="21"/>
      <c r="X128" s="19"/>
    </row>
    <row r="129" spans="2:24" ht="18" customHeight="1" x14ac:dyDescent="0.3">
      <c r="B129" s="77" t="s">
        <v>85</v>
      </c>
      <c r="C129" s="77"/>
      <c r="D129" s="78">
        <f t="shared" si="8"/>
        <v>30563</v>
      </c>
      <c r="E129" s="79">
        <v>5139</v>
      </c>
      <c r="F129" s="79">
        <v>5201</v>
      </c>
      <c r="G129" s="79">
        <v>6475</v>
      </c>
      <c r="H129" s="79">
        <v>6737</v>
      </c>
      <c r="I129" s="79">
        <v>7011</v>
      </c>
      <c r="K129" s="21"/>
      <c r="M129" s="75" t="s">
        <v>79</v>
      </c>
      <c r="N129" s="76">
        <v>16736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19"/>
    </row>
    <row r="130" spans="2:24" ht="18" customHeight="1" x14ac:dyDescent="0.3">
      <c r="B130" s="77" t="s">
        <v>86</v>
      </c>
      <c r="C130" s="77"/>
      <c r="D130" s="78">
        <f t="shared" si="8"/>
        <v>12249</v>
      </c>
      <c r="E130" s="79">
        <v>2301</v>
      </c>
      <c r="F130" s="79">
        <v>2648</v>
      </c>
      <c r="G130" s="79">
        <v>2493</v>
      </c>
      <c r="H130" s="79">
        <v>2435</v>
      </c>
      <c r="I130" s="79">
        <v>2372</v>
      </c>
      <c r="K130" s="21"/>
      <c r="M130" s="75" t="s">
        <v>94</v>
      </c>
      <c r="N130" s="76">
        <v>17023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19"/>
    </row>
    <row r="131" spans="2:24" ht="18" customHeight="1" x14ac:dyDescent="0.3">
      <c r="B131" s="77" t="s">
        <v>87</v>
      </c>
      <c r="C131" s="77"/>
      <c r="D131" s="78">
        <f t="shared" si="8"/>
        <v>78974</v>
      </c>
      <c r="E131" s="79">
        <v>13944</v>
      </c>
      <c r="F131" s="79">
        <v>15678</v>
      </c>
      <c r="G131" s="79">
        <v>16894</v>
      </c>
      <c r="H131" s="79">
        <v>15975</v>
      </c>
      <c r="I131" s="79">
        <v>16483</v>
      </c>
      <c r="K131" s="21"/>
      <c r="M131" s="75" t="s">
        <v>93</v>
      </c>
      <c r="N131" s="76">
        <v>17294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19"/>
    </row>
    <row r="132" spans="2:24" ht="18" customHeight="1" x14ac:dyDescent="0.3">
      <c r="B132" s="77" t="s">
        <v>88</v>
      </c>
      <c r="C132" s="77"/>
      <c r="D132" s="78">
        <f>SUM(E132:I132)</f>
        <v>26262</v>
      </c>
      <c r="E132" s="79">
        <v>4726</v>
      </c>
      <c r="F132" s="79">
        <v>5514</v>
      </c>
      <c r="G132" s="79">
        <v>6320</v>
      </c>
      <c r="H132" s="79">
        <v>4757</v>
      </c>
      <c r="I132" s="79">
        <v>4945</v>
      </c>
      <c r="K132" s="21"/>
      <c r="M132" s="75" t="s">
        <v>77</v>
      </c>
      <c r="N132" s="76">
        <v>18991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19"/>
    </row>
    <row r="133" spans="2:24" ht="18" customHeight="1" x14ac:dyDescent="0.3">
      <c r="B133" s="77" t="s">
        <v>89</v>
      </c>
      <c r="C133" s="77"/>
      <c r="D133" s="78">
        <f t="shared" si="8"/>
        <v>10051</v>
      </c>
      <c r="E133" s="79">
        <v>1462</v>
      </c>
      <c r="F133" s="79">
        <v>1787</v>
      </c>
      <c r="G133" s="79">
        <v>2547</v>
      </c>
      <c r="H133" s="79">
        <v>2254</v>
      </c>
      <c r="I133" s="79">
        <v>2001</v>
      </c>
      <c r="K133" s="21"/>
      <c r="M133" s="75" t="s">
        <v>103</v>
      </c>
      <c r="N133" s="76">
        <v>20969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19"/>
    </row>
    <row r="134" spans="2:24" ht="18" customHeight="1" x14ac:dyDescent="0.3">
      <c r="B134" s="77" t="s">
        <v>90</v>
      </c>
      <c r="C134" s="77"/>
      <c r="D134" s="78">
        <f t="shared" si="8"/>
        <v>3643</v>
      </c>
      <c r="E134" s="79">
        <v>581</v>
      </c>
      <c r="F134" s="79">
        <v>776</v>
      </c>
      <c r="G134" s="79">
        <v>801</v>
      </c>
      <c r="H134" s="79">
        <v>736</v>
      </c>
      <c r="I134" s="79">
        <v>749</v>
      </c>
      <c r="K134" s="21"/>
      <c r="M134" s="75" t="s">
        <v>107</v>
      </c>
      <c r="N134" s="76">
        <v>22049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19"/>
    </row>
    <row r="135" spans="2:24" ht="18" customHeight="1" x14ac:dyDescent="0.3">
      <c r="B135" s="77" t="s">
        <v>91</v>
      </c>
      <c r="C135" s="77"/>
      <c r="D135" s="78">
        <f t="shared" si="8"/>
        <v>5390</v>
      </c>
      <c r="E135" s="79">
        <v>665</v>
      </c>
      <c r="F135" s="79">
        <v>1284</v>
      </c>
      <c r="G135" s="79">
        <v>1543</v>
      </c>
      <c r="H135" s="79">
        <v>929</v>
      </c>
      <c r="I135" s="79">
        <v>969</v>
      </c>
      <c r="K135" s="21"/>
      <c r="M135" s="75" t="s">
        <v>83</v>
      </c>
      <c r="N135" s="76">
        <v>24271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19"/>
    </row>
    <row r="136" spans="2:24" ht="18" customHeight="1" x14ac:dyDescent="0.3">
      <c r="B136" s="77" t="s">
        <v>92</v>
      </c>
      <c r="C136" s="77"/>
      <c r="D136" s="78">
        <f t="shared" si="8"/>
        <v>10179</v>
      </c>
      <c r="E136" s="79">
        <v>1481</v>
      </c>
      <c r="F136" s="79">
        <v>2070</v>
      </c>
      <c r="G136" s="79">
        <v>2318</v>
      </c>
      <c r="H136" s="79">
        <v>1994</v>
      </c>
      <c r="I136" s="79">
        <v>2316</v>
      </c>
      <c r="K136" s="21"/>
      <c r="M136" s="75" t="s">
        <v>88</v>
      </c>
      <c r="N136" s="76">
        <v>26262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19"/>
    </row>
    <row r="137" spans="2:24" ht="18" customHeight="1" x14ac:dyDescent="0.3">
      <c r="B137" s="77" t="s">
        <v>93</v>
      </c>
      <c r="C137" s="77"/>
      <c r="D137" s="78">
        <f t="shared" si="8"/>
        <v>17294</v>
      </c>
      <c r="E137" s="79">
        <v>2808</v>
      </c>
      <c r="F137" s="79">
        <v>3623</v>
      </c>
      <c r="G137" s="79">
        <v>3650</v>
      </c>
      <c r="H137" s="79">
        <v>3322</v>
      </c>
      <c r="I137" s="79">
        <v>3891</v>
      </c>
      <c r="K137" s="21"/>
      <c r="M137" s="75" t="s">
        <v>85</v>
      </c>
      <c r="N137" s="76">
        <v>30563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19"/>
    </row>
    <row r="138" spans="2:24" ht="18" customHeight="1" x14ac:dyDescent="0.3">
      <c r="B138" s="77" t="s">
        <v>94</v>
      </c>
      <c r="C138" s="77"/>
      <c r="D138" s="78">
        <f t="shared" si="8"/>
        <v>17023</v>
      </c>
      <c r="E138" s="79">
        <v>2243</v>
      </c>
      <c r="F138" s="79">
        <v>3572</v>
      </c>
      <c r="G138" s="79">
        <v>3932</v>
      </c>
      <c r="H138" s="79">
        <v>3258</v>
      </c>
      <c r="I138" s="79">
        <v>4018</v>
      </c>
      <c r="K138" s="21"/>
      <c r="M138" s="75" t="s">
        <v>80</v>
      </c>
      <c r="N138" s="76">
        <v>33772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19"/>
    </row>
    <row r="139" spans="2:24" ht="18" customHeight="1" x14ac:dyDescent="0.3">
      <c r="B139" s="77" t="s">
        <v>107</v>
      </c>
      <c r="C139" s="77"/>
      <c r="D139" s="78">
        <f t="shared" si="8"/>
        <v>22049</v>
      </c>
      <c r="E139" s="79">
        <v>3081</v>
      </c>
      <c r="F139" s="79">
        <v>4092</v>
      </c>
      <c r="G139" s="79">
        <v>5492</v>
      </c>
      <c r="H139" s="79">
        <v>4536</v>
      </c>
      <c r="I139" s="79">
        <v>4848</v>
      </c>
      <c r="K139" s="21"/>
      <c r="M139" s="75" t="s">
        <v>76</v>
      </c>
      <c r="N139" s="76">
        <v>34812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19"/>
    </row>
    <row r="140" spans="2:24" ht="18" customHeight="1" x14ac:dyDescent="0.3">
      <c r="B140" s="77" t="s">
        <v>96</v>
      </c>
      <c r="C140" s="77"/>
      <c r="D140" s="78">
        <f t="shared" si="8"/>
        <v>10998</v>
      </c>
      <c r="E140" s="79">
        <v>1651</v>
      </c>
      <c r="F140" s="79">
        <v>2279</v>
      </c>
      <c r="G140" s="79">
        <v>2481</v>
      </c>
      <c r="H140" s="79">
        <v>2222</v>
      </c>
      <c r="I140" s="79">
        <v>2365</v>
      </c>
      <c r="K140" s="21"/>
      <c r="M140" s="75" t="s">
        <v>106</v>
      </c>
      <c r="N140" s="76">
        <v>41128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19"/>
    </row>
    <row r="141" spans="2:24" ht="18" customHeight="1" thickBot="1" x14ac:dyDescent="0.35">
      <c r="B141" s="77" t="s">
        <v>97</v>
      </c>
      <c r="C141" s="77"/>
      <c r="D141" s="78">
        <f t="shared" si="8"/>
        <v>6188</v>
      </c>
      <c r="E141" s="79">
        <v>747</v>
      </c>
      <c r="F141" s="79">
        <v>1215</v>
      </c>
      <c r="G141" s="79">
        <v>1456</v>
      </c>
      <c r="H141" s="79">
        <v>1304</v>
      </c>
      <c r="I141" s="79">
        <v>1466</v>
      </c>
      <c r="K141" s="21"/>
      <c r="M141" s="81" t="s">
        <v>87</v>
      </c>
      <c r="N141" s="76">
        <v>78974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19"/>
    </row>
    <row r="142" spans="2:24" ht="18" customHeight="1" thickBot="1" x14ac:dyDescent="0.35">
      <c r="B142" s="82" t="s">
        <v>98</v>
      </c>
      <c r="C142" s="82"/>
      <c r="D142" s="78">
        <f t="shared" si="8"/>
        <v>5476</v>
      </c>
      <c r="E142" s="83">
        <v>305</v>
      </c>
      <c r="F142" s="83">
        <v>998</v>
      </c>
      <c r="G142" s="83">
        <v>1620</v>
      </c>
      <c r="H142" s="83">
        <v>1396</v>
      </c>
      <c r="I142" s="79">
        <v>1157</v>
      </c>
      <c r="K142" s="21"/>
      <c r="L142" s="21"/>
      <c r="M142" s="84"/>
      <c r="N142" s="84"/>
      <c r="O142" s="21"/>
      <c r="P142" s="21"/>
      <c r="Q142" s="21"/>
      <c r="R142" s="21"/>
      <c r="S142" s="21"/>
      <c r="T142" s="21"/>
      <c r="U142" s="21"/>
      <c r="V142" s="21"/>
      <c r="W142" s="21"/>
      <c r="X142" s="19"/>
    </row>
    <row r="143" spans="2:24" ht="19.5" customHeight="1" x14ac:dyDescent="0.3">
      <c r="B143" s="45" t="s">
        <v>5</v>
      </c>
      <c r="C143" s="45"/>
      <c r="D143" s="46">
        <f>SUM(E143:I143)</f>
        <v>512420</v>
      </c>
      <c r="E143" s="46">
        <f>SUM(E117:E142)</f>
        <v>76135</v>
      </c>
      <c r="F143" s="46">
        <f>SUM(F117:F142)</f>
        <v>101506</v>
      </c>
      <c r="G143" s="46">
        <f>SUM(G117:G142)</f>
        <v>116460</v>
      </c>
      <c r="H143" s="46">
        <f>SUM(H117:H142)</f>
        <v>106751</v>
      </c>
      <c r="I143" s="46">
        <f>SUM(I117:I142)</f>
        <v>111568</v>
      </c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19"/>
    </row>
    <row r="144" spans="2:24" ht="19.5" customHeight="1" thickBot="1" x14ac:dyDescent="0.35">
      <c r="B144" s="85" t="s">
        <v>37</v>
      </c>
      <c r="C144" s="85"/>
      <c r="D144" s="86">
        <v>1</v>
      </c>
      <c r="E144" s="86">
        <f>E143/$D$143</f>
        <v>0.14857929042582257</v>
      </c>
      <c r="F144" s="86">
        <f>F143/$D$143</f>
        <v>0.19809140939073416</v>
      </c>
      <c r="G144" s="86">
        <f>G143/$D$143</f>
        <v>0.22727450138558214</v>
      </c>
      <c r="H144" s="86">
        <f>H143/$D$143</f>
        <v>0.20832715350688888</v>
      </c>
      <c r="I144" s="86">
        <f>I143/$D$143</f>
        <v>0.21772764529097224</v>
      </c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19"/>
    </row>
    <row r="145" spans="2:24" ht="30" customHeight="1" x14ac:dyDescent="0.3">
      <c r="B145" s="70" t="s">
        <v>108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19"/>
    </row>
    <row r="146" spans="2:24" s="5" customFormat="1" ht="22.35" customHeight="1" x14ac:dyDescent="0.3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4" s="5" customFormat="1" ht="9" customHeight="1" x14ac:dyDescent="0.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4" s="5" customFormat="1" ht="9" customHeight="1" x14ac:dyDescent="0.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4" s="5" customFormat="1" ht="12.6" customHeight="1" x14ac:dyDescent="0.25">
      <c r="B149" s="18" t="s">
        <v>109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9"/>
    </row>
    <row r="150" spans="2:24" s="5" customFormat="1" ht="27.75" customHeight="1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19"/>
    </row>
    <row r="151" spans="2:24" s="5" customFormat="1" ht="27.75" customHeight="1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19"/>
    </row>
    <row r="152" spans="2:24" s="5" customFormat="1" ht="20.25" customHeight="1" x14ac:dyDescent="0.3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4" s="5" customFormat="1" ht="20.25" customHeight="1" x14ac:dyDescent="0.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4" s="5" customFormat="1" ht="20.25" customHeight="1" x14ac:dyDescent="0.3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4" s="5" customFormat="1" ht="32.25" customHeight="1" x14ac:dyDescent="0.3">
      <c r="B155" s="87" t="s">
        <v>4</v>
      </c>
      <c r="C155" s="87" t="s">
        <v>5</v>
      </c>
      <c r="D155" s="51" t="s">
        <v>110</v>
      </c>
      <c r="E155" s="51" t="s">
        <v>111</v>
      </c>
      <c r="F155" s="2"/>
      <c r="G155" s="2"/>
      <c r="H155" s="2"/>
      <c r="I155" s="2"/>
      <c r="J155" s="2"/>
      <c r="K155" s="2"/>
      <c r="L155" s="2"/>
      <c r="N155" s="87" t="s">
        <v>112</v>
      </c>
      <c r="O155" s="88" t="s">
        <v>5</v>
      </c>
      <c r="P155" s="89" t="s">
        <v>37</v>
      </c>
      <c r="Q155" s="90" t="s">
        <v>110</v>
      </c>
      <c r="R155" s="90" t="s">
        <v>111</v>
      </c>
      <c r="T155" s="2"/>
      <c r="U155" s="2"/>
      <c r="V155" s="2"/>
      <c r="W155" s="2"/>
    </row>
    <row r="156" spans="2:24" s="5" customFormat="1" ht="20.25" customHeight="1" x14ac:dyDescent="0.3">
      <c r="B156" s="25" t="s">
        <v>6</v>
      </c>
      <c r="C156" s="91">
        <f>SUM(D156:E156)</f>
        <v>46243</v>
      </c>
      <c r="D156" s="36">
        <v>24374</v>
      </c>
      <c r="E156" s="36">
        <v>21869</v>
      </c>
      <c r="F156" s="2"/>
      <c r="G156" s="2"/>
      <c r="H156" s="2"/>
      <c r="I156" s="2"/>
      <c r="J156" s="2"/>
      <c r="K156" s="2"/>
      <c r="L156" s="2"/>
      <c r="N156" s="92" t="s">
        <v>113</v>
      </c>
      <c r="O156" s="93">
        <f t="shared" ref="O156:O162" si="9">Q156+R156</f>
        <v>2002</v>
      </c>
      <c r="P156" s="94">
        <f t="shared" ref="P156:P162" si="10">O156/$O$163</f>
        <v>9.7142072464492433E-4</v>
      </c>
      <c r="Q156" s="95">
        <v>1066</v>
      </c>
      <c r="R156" s="96">
        <v>936</v>
      </c>
      <c r="T156" s="2"/>
      <c r="U156" s="2"/>
      <c r="V156" s="2"/>
      <c r="W156" s="2"/>
    </row>
    <row r="157" spans="2:24" s="5" customFormat="1" ht="20.25" customHeight="1" x14ac:dyDescent="0.3">
      <c r="B157" s="27" t="s">
        <v>7</v>
      </c>
      <c r="C157" s="91">
        <f t="shared" ref="C157:C167" si="11">SUM(D157:E157)</f>
        <v>87827</v>
      </c>
      <c r="D157" s="36">
        <v>50714</v>
      </c>
      <c r="E157" s="36">
        <v>37113</v>
      </c>
      <c r="F157" s="2"/>
      <c r="G157" s="2"/>
      <c r="H157" s="2"/>
      <c r="I157" s="2"/>
      <c r="J157" s="2"/>
      <c r="K157" s="2"/>
      <c r="L157" s="2"/>
      <c r="N157" s="97" t="s">
        <v>114</v>
      </c>
      <c r="O157" s="93">
        <f t="shared" si="9"/>
        <v>32760</v>
      </c>
      <c r="P157" s="94">
        <f t="shared" si="10"/>
        <v>1.5895975494189672E-2</v>
      </c>
      <c r="Q157" s="98">
        <v>17299</v>
      </c>
      <c r="R157" s="99">
        <v>15461</v>
      </c>
      <c r="T157" s="2"/>
      <c r="U157" s="2"/>
      <c r="V157" s="2"/>
      <c r="W157" s="2"/>
    </row>
    <row r="158" spans="2:24" s="5" customFormat="1" ht="20.25" customHeight="1" x14ac:dyDescent="0.3">
      <c r="B158" s="27" t="s">
        <v>8</v>
      </c>
      <c r="C158" s="91">
        <f t="shared" si="11"/>
        <v>189489</v>
      </c>
      <c r="D158" s="36">
        <v>129407</v>
      </c>
      <c r="E158" s="36">
        <v>60082</v>
      </c>
      <c r="F158" s="2"/>
      <c r="G158" s="2"/>
      <c r="H158" s="2"/>
      <c r="I158" s="2"/>
      <c r="J158" s="2"/>
      <c r="K158" s="2"/>
      <c r="L158" s="2"/>
      <c r="N158" s="97" t="s">
        <v>115</v>
      </c>
      <c r="O158" s="93">
        <f t="shared" si="9"/>
        <v>159881</v>
      </c>
      <c r="P158" s="94">
        <f t="shared" si="10"/>
        <v>7.757828015831926E-2</v>
      </c>
      <c r="Q158" s="98">
        <v>85840</v>
      </c>
      <c r="R158" s="99">
        <v>74041</v>
      </c>
      <c r="T158" s="2"/>
      <c r="U158" s="2"/>
      <c r="V158" s="2"/>
      <c r="W158" s="2"/>
    </row>
    <row r="159" spans="2:24" s="5" customFormat="1" ht="20.25" customHeight="1" x14ac:dyDescent="0.3">
      <c r="B159" s="27" t="s">
        <v>9</v>
      </c>
      <c r="C159" s="91">
        <f t="shared" si="11"/>
        <v>181374</v>
      </c>
      <c r="D159" s="36">
        <v>110790</v>
      </c>
      <c r="E159" s="36">
        <v>70584</v>
      </c>
      <c r="F159" s="2"/>
      <c r="G159" s="2"/>
      <c r="H159" s="2"/>
      <c r="I159" s="2"/>
      <c r="J159" s="2"/>
      <c r="K159" s="2"/>
      <c r="L159" s="2"/>
      <c r="N159" s="97" t="s">
        <v>116</v>
      </c>
      <c r="O159" s="93">
        <f t="shared" si="9"/>
        <v>225649</v>
      </c>
      <c r="P159" s="94">
        <f t="shared" si="10"/>
        <v>0.10949056698072054</v>
      </c>
      <c r="Q159" s="98">
        <v>122759</v>
      </c>
      <c r="R159" s="99">
        <v>102890</v>
      </c>
      <c r="T159" s="2"/>
      <c r="U159" s="2"/>
      <c r="V159" s="2"/>
      <c r="W159" s="2"/>
    </row>
    <row r="160" spans="2:24" s="5" customFormat="1" ht="20.25" customHeight="1" x14ac:dyDescent="0.3">
      <c r="B160" s="27" t="s">
        <v>10</v>
      </c>
      <c r="C160" s="91">
        <f t="shared" si="11"/>
        <v>185877</v>
      </c>
      <c r="D160" s="36">
        <v>115819</v>
      </c>
      <c r="E160" s="36">
        <v>70058</v>
      </c>
      <c r="F160" s="2"/>
      <c r="G160" s="2"/>
      <c r="H160" s="2"/>
      <c r="I160" s="2"/>
      <c r="J160" s="2"/>
      <c r="K160" s="2"/>
      <c r="L160" s="2"/>
      <c r="N160" s="97" t="s">
        <v>117</v>
      </c>
      <c r="O160" s="93">
        <f t="shared" si="9"/>
        <v>431190</v>
      </c>
      <c r="P160" s="94">
        <f t="shared" si="10"/>
        <v>0.20922422690291956</v>
      </c>
      <c r="Q160" s="98">
        <v>235324</v>
      </c>
      <c r="R160" s="99">
        <v>195866</v>
      </c>
      <c r="T160" s="2"/>
      <c r="U160" s="2"/>
      <c r="V160" s="2"/>
      <c r="W160" s="2"/>
    </row>
    <row r="161" spans="2:24" s="5" customFormat="1" ht="20.25" customHeight="1" x14ac:dyDescent="0.3">
      <c r="B161" s="27" t="s">
        <v>11</v>
      </c>
      <c r="C161" s="91">
        <f t="shared" si="11"/>
        <v>201591</v>
      </c>
      <c r="D161" s="36">
        <v>121745</v>
      </c>
      <c r="E161" s="36">
        <v>79846</v>
      </c>
      <c r="F161" s="2"/>
      <c r="G161" s="2"/>
      <c r="H161" s="2"/>
      <c r="I161" s="2"/>
      <c r="J161" s="2"/>
      <c r="K161" s="2"/>
      <c r="L161" s="2"/>
      <c r="N161" s="97" t="s">
        <v>118</v>
      </c>
      <c r="O161" s="93">
        <f t="shared" si="9"/>
        <v>1098824</v>
      </c>
      <c r="P161" s="94">
        <f t="shared" si="10"/>
        <v>0.53317702614247475</v>
      </c>
      <c r="Q161" s="98">
        <v>707841</v>
      </c>
      <c r="R161" s="99">
        <v>390983</v>
      </c>
      <c r="T161" s="2"/>
      <c r="U161" s="2"/>
      <c r="V161" s="2"/>
      <c r="W161" s="2"/>
    </row>
    <row r="162" spans="2:24" s="5" customFormat="1" ht="20.25" customHeight="1" thickBot="1" x14ac:dyDescent="0.35">
      <c r="B162" s="27" t="s">
        <v>12</v>
      </c>
      <c r="C162" s="91">
        <f t="shared" si="11"/>
        <v>183962</v>
      </c>
      <c r="D162" s="36">
        <v>112866</v>
      </c>
      <c r="E162" s="36">
        <v>71096</v>
      </c>
      <c r="F162" s="2"/>
      <c r="G162" s="2"/>
      <c r="H162" s="2"/>
      <c r="I162" s="2"/>
      <c r="J162" s="2"/>
      <c r="K162" s="2"/>
      <c r="L162" s="2"/>
      <c r="N162" s="97" t="s">
        <v>119</v>
      </c>
      <c r="O162" s="93">
        <f t="shared" si="9"/>
        <v>110593</v>
      </c>
      <c r="P162" s="94">
        <f t="shared" si="10"/>
        <v>5.3662503596731331E-2</v>
      </c>
      <c r="Q162" s="98">
        <v>71966</v>
      </c>
      <c r="R162" s="99">
        <v>38627</v>
      </c>
      <c r="T162" s="2"/>
      <c r="U162" s="2"/>
      <c r="V162" s="2"/>
      <c r="W162" s="2"/>
    </row>
    <row r="163" spans="2:24" s="5" customFormat="1" ht="20.25" customHeight="1" x14ac:dyDescent="0.3">
      <c r="B163" s="27" t="s">
        <v>13</v>
      </c>
      <c r="C163" s="91">
        <f t="shared" si="11"/>
        <v>183937</v>
      </c>
      <c r="D163" s="36">
        <v>112079</v>
      </c>
      <c r="E163" s="36">
        <v>71858</v>
      </c>
      <c r="F163" s="2"/>
      <c r="G163" s="2"/>
      <c r="H163" s="2"/>
      <c r="I163" s="2"/>
      <c r="J163" s="2"/>
      <c r="K163" s="2"/>
      <c r="L163" s="2"/>
      <c r="N163" s="100" t="s">
        <v>5</v>
      </c>
      <c r="O163" s="46">
        <f>SUM(O156:O162)</f>
        <v>2060899</v>
      </c>
      <c r="P163" s="101">
        <f>SUM(P156:P162)</f>
        <v>1</v>
      </c>
      <c r="Q163" s="102">
        <f>SUM(Q156:Q162)</f>
        <v>1242095</v>
      </c>
      <c r="R163" s="102">
        <f>SUM(R156:R162)</f>
        <v>818804</v>
      </c>
      <c r="T163" s="2"/>
      <c r="U163" s="2"/>
      <c r="V163" s="2"/>
      <c r="W163" s="2"/>
    </row>
    <row r="164" spans="2:24" s="5" customFormat="1" ht="20.25" customHeight="1" x14ac:dyDescent="0.3">
      <c r="B164" s="27" t="s">
        <v>14</v>
      </c>
      <c r="C164" s="91">
        <f t="shared" si="11"/>
        <v>199371</v>
      </c>
      <c r="D164" s="36">
        <v>116278</v>
      </c>
      <c r="E164" s="36">
        <v>83093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4" s="5" customFormat="1" ht="20.25" customHeight="1" x14ac:dyDescent="0.3">
      <c r="B165" s="27" t="s">
        <v>15</v>
      </c>
      <c r="C165" s="91">
        <f t="shared" si="11"/>
        <v>191518</v>
      </c>
      <c r="D165" s="36">
        <v>110291</v>
      </c>
      <c r="E165" s="36">
        <v>81227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4" s="5" customFormat="1" ht="20.25" customHeight="1" x14ac:dyDescent="0.3">
      <c r="B166" s="27" t="s">
        <v>16</v>
      </c>
      <c r="C166" s="91">
        <f t="shared" si="11"/>
        <v>297042</v>
      </c>
      <c r="D166" s="36">
        <v>174147</v>
      </c>
      <c r="E166" s="36">
        <v>122895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4" s="5" customFormat="1" ht="20.25" customHeight="1" thickBot="1" x14ac:dyDescent="0.35">
      <c r="B167" s="29" t="s">
        <v>17</v>
      </c>
      <c r="C167" s="91">
        <f t="shared" si="11"/>
        <v>112668</v>
      </c>
      <c r="D167" s="36">
        <v>63585</v>
      </c>
      <c r="E167" s="36">
        <v>49083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4" s="5" customFormat="1" ht="20.25" customHeight="1" x14ac:dyDescent="0.3">
      <c r="B168" s="45" t="s">
        <v>5</v>
      </c>
      <c r="C168" s="46">
        <f>SUM(C156:C167)</f>
        <v>2060899</v>
      </c>
      <c r="D168" s="46">
        <f>SUM(D156:D167)</f>
        <v>1242095</v>
      </c>
      <c r="E168" s="46">
        <f>SUM(E156:E167)</f>
        <v>818804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2:24" s="5" customFormat="1" ht="20.25" customHeight="1" thickBot="1" x14ac:dyDescent="0.35">
      <c r="B169" s="85" t="s">
        <v>37</v>
      </c>
      <c r="C169" s="103">
        <f>C168/$C168</f>
        <v>1</v>
      </c>
      <c r="D169" s="103">
        <f>D168/$C168</f>
        <v>0.60269571677214651</v>
      </c>
      <c r="E169" s="103">
        <f>E168/$C168</f>
        <v>0.39730428322785349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2:24" s="5" customFormat="1" ht="14.25" customHeight="1" x14ac:dyDescent="0.3">
      <c r="B170" s="104"/>
      <c r="C170" s="104"/>
      <c r="D170" s="104"/>
      <c r="E170" s="10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2:24" s="5" customFormat="1" ht="14.25" customHeight="1" x14ac:dyDescent="0.3">
      <c r="N171" s="105"/>
      <c r="P171" s="105"/>
      <c r="Q171" s="2"/>
      <c r="R171" s="2"/>
      <c r="S171" s="2"/>
      <c r="V171" s="2"/>
      <c r="W171" s="2"/>
    </row>
    <row r="172" spans="2:24" s="5" customFormat="1" ht="18" customHeight="1" x14ac:dyDescent="0.3">
      <c r="N172" s="105"/>
      <c r="P172" s="105"/>
      <c r="Q172" s="2"/>
      <c r="R172" s="2"/>
      <c r="S172" s="2"/>
      <c r="V172" s="2"/>
      <c r="W172" s="2"/>
    </row>
    <row r="173" spans="2:24" s="5" customFormat="1" ht="18" customHeight="1" x14ac:dyDescent="0.3">
      <c r="N173" s="105"/>
      <c r="P173" s="105"/>
      <c r="Q173" s="2"/>
      <c r="R173" s="2"/>
      <c r="S173" s="2"/>
      <c r="T173" s="2"/>
      <c r="V173" s="2"/>
      <c r="W173" s="2"/>
      <c r="X173" s="106"/>
    </row>
    <row r="174" spans="2:24" s="5" customFormat="1" ht="19.5" customHeight="1" x14ac:dyDescent="0.3">
      <c r="N174" s="105"/>
      <c r="P174" s="105"/>
      <c r="Q174" s="2"/>
      <c r="R174" s="2"/>
      <c r="S174" s="2"/>
      <c r="T174" s="2"/>
      <c r="V174" s="2"/>
      <c r="W174" s="2"/>
    </row>
    <row r="175" spans="2:24" s="5" customFormat="1" ht="20.100000000000001" customHeight="1" x14ac:dyDescent="0.3">
      <c r="B175" s="58" t="s">
        <v>120</v>
      </c>
      <c r="C175" s="58"/>
      <c r="D175" s="58"/>
      <c r="E175" s="107"/>
      <c r="F175" s="88" t="s">
        <v>5</v>
      </c>
      <c r="G175" s="89" t="s">
        <v>37</v>
      </c>
      <c r="H175" s="90" t="s">
        <v>110</v>
      </c>
      <c r="I175" s="90" t="s">
        <v>111</v>
      </c>
      <c r="K175" s="58" t="s">
        <v>36</v>
      </c>
      <c r="L175" s="58"/>
      <c r="M175" s="58"/>
      <c r="N175" s="107"/>
      <c r="O175" s="60" t="s">
        <v>5</v>
      </c>
      <c r="P175" s="61" t="s">
        <v>37</v>
      </c>
      <c r="Q175" s="108" t="s">
        <v>110</v>
      </c>
      <c r="R175" s="108" t="s">
        <v>111</v>
      </c>
      <c r="S175" s="2"/>
      <c r="T175" s="2"/>
      <c r="V175" s="2"/>
      <c r="W175" s="2"/>
    </row>
    <row r="176" spans="2:24" s="5" customFormat="1" ht="20.100000000000001" customHeight="1" x14ac:dyDescent="0.3">
      <c r="B176" s="109" t="s">
        <v>121</v>
      </c>
      <c r="C176" s="109"/>
      <c r="D176" s="110"/>
      <c r="E176" s="110"/>
      <c r="F176" s="111">
        <f t="shared" ref="F176:F208" si="12">H176+I176</f>
        <v>2081</v>
      </c>
      <c r="G176" s="112">
        <f t="shared" ref="G176:G209" si="13">F176/$F$209</f>
        <v>1.0097535104825613E-3</v>
      </c>
      <c r="H176" s="113">
        <v>852</v>
      </c>
      <c r="I176" s="113">
        <v>1229</v>
      </c>
      <c r="K176" s="58"/>
      <c r="L176" s="58"/>
      <c r="M176" s="58"/>
      <c r="N176" s="107"/>
      <c r="O176" s="60"/>
      <c r="P176" s="61"/>
      <c r="Q176" s="35"/>
      <c r="R176" s="35"/>
      <c r="S176" s="2"/>
      <c r="T176" s="2"/>
      <c r="V176" s="2"/>
      <c r="W176" s="2"/>
    </row>
    <row r="177" spans="2:23" s="5" customFormat="1" ht="20.100000000000001" customHeight="1" x14ac:dyDescent="0.3">
      <c r="B177" s="109" t="s">
        <v>122</v>
      </c>
      <c r="C177" s="109"/>
      <c r="D177" s="110"/>
      <c r="E177" s="110"/>
      <c r="F177" s="111">
        <f t="shared" si="12"/>
        <v>14149</v>
      </c>
      <c r="G177" s="112">
        <f t="shared" si="13"/>
        <v>6.8654504660344831E-3</v>
      </c>
      <c r="H177" s="113">
        <v>3366</v>
      </c>
      <c r="I177" s="113">
        <v>10783</v>
      </c>
      <c r="K177" s="114" t="s">
        <v>38</v>
      </c>
      <c r="L177" s="114"/>
      <c r="M177" s="114"/>
      <c r="N177" s="114"/>
      <c r="O177" s="115">
        <f t="shared" ref="O177:O203" si="14">Q177+R177</f>
        <v>8194</v>
      </c>
      <c r="P177" s="116">
        <f>O177/$O$205</f>
        <v>3.9759347740961591E-3</v>
      </c>
      <c r="Q177" s="117">
        <v>6238</v>
      </c>
      <c r="R177" s="117">
        <v>1956</v>
      </c>
      <c r="S177" s="2"/>
      <c r="T177" s="2"/>
      <c r="V177" s="2"/>
      <c r="W177" s="2"/>
    </row>
    <row r="178" spans="2:23" s="5" customFormat="1" ht="18" customHeight="1" x14ac:dyDescent="0.3">
      <c r="B178" s="109" t="s">
        <v>123</v>
      </c>
      <c r="C178" s="109"/>
      <c r="D178" s="110"/>
      <c r="E178" s="110"/>
      <c r="F178" s="111">
        <f t="shared" si="12"/>
        <v>14451</v>
      </c>
      <c r="G178" s="112">
        <f t="shared" si="13"/>
        <v>7.0119884574644364E-3</v>
      </c>
      <c r="H178" s="113">
        <v>10907</v>
      </c>
      <c r="I178" s="113">
        <v>3544</v>
      </c>
      <c r="K178" s="56"/>
      <c r="L178" s="56"/>
      <c r="M178" s="56"/>
      <c r="N178" s="56"/>
      <c r="O178" s="26"/>
      <c r="P178" s="118"/>
      <c r="Q178" s="119"/>
      <c r="R178" s="119"/>
      <c r="S178" s="2"/>
      <c r="T178" s="2"/>
      <c r="V178" s="2"/>
      <c r="W178" s="2"/>
    </row>
    <row r="179" spans="2:23" s="5" customFormat="1" ht="18" customHeight="1" x14ac:dyDescent="0.3">
      <c r="B179" s="109" t="s">
        <v>124</v>
      </c>
      <c r="C179" s="109"/>
      <c r="D179" s="110"/>
      <c r="E179" s="110"/>
      <c r="F179" s="111">
        <f t="shared" si="12"/>
        <v>1940</v>
      </c>
      <c r="G179" s="112">
        <f t="shared" si="13"/>
        <v>9.4133676613943724E-4</v>
      </c>
      <c r="H179" s="113">
        <v>1145</v>
      </c>
      <c r="I179" s="113">
        <v>795</v>
      </c>
      <c r="K179" s="114" t="s">
        <v>39</v>
      </c>
      <c r="L179" s="114"/>
      <c r="M179" s="114"/>
      <c r="N179" s="114"/>
      <c r="O179" s="115">
        <f t="shared" si="14"/>
        <v>31179</v>
      </c>
      <c r="P179" s="116">
        <f>O179/$O$205</f>
        <v>1.5128834552299748E-2</v>
      </c>
      <c r="Q179" s="117">
        <v>0</v>
      </c>
      <c r="R179" s="117">
        <v>31179</v>
      </c>
      <c r="S179" s="2"/>
      <c r="T179" s="2"/>
      <c r="V179" s="2"/>
      <c r="W179" s="2"/>
    </row>
    <row r="180" spans="2:23" s="5" customFormat="1" ht="25.5" customHeight="1" x14ac:dyDescent="0.3">
      <c r="B180" s="109" t="s">
        <v>125</v>
      </c>
      <c r="C180" s="109"/>
      <c r="D180" s="110"/>
      <c r="E180" s="110"/>
      <c r="F180" s="111">
        <f t="shared" si="12"/>
        <v>22324</v>
      </c>
      <c r="G180" s="112">
        <f t="shared" si="13"/>
        <v>1.0832165962524122E-2</v>
      </c>
      <c r="H180" s="113">
        <v>11526</v>
      </c>
      <c r="I180" s="113">
        <v>10798</v>
      </c>
      <c r="K180" s="56"/>
      <c r="L180" s="56"/>
      <c r="M180" s="56"/>
      <c r="N180" s="56"/>
      <c r="O180" s="26"/>
      <c r="P180" s="118"/>
      <c r="Q180" s="119"/>
      <c r="R180" s="119"/>
      <c r="T180" s="2"/>
      <c r="V180" s="2"/>
      <c r="W180" s="2"/>
    </row>
    <row r="181" spans="2:23" s="5" customFormat="1" ht="18" customHeight="1" x14ac:dyDescent="0.3">
      <c r="B181" s="109" t="s">
        <v>126</v>
      </c>
      <c r="C181" s="109"/>
      <c r="D181" s="110"/>
      <c r="E181" s="110"/>
      <c r="F181" s="111">
        <f t="shared" si="12"/>
        <v>8206</v>
      </c>
      <c r="G181" s="112">
        <f t="shared" si="13"/>
        <v>3.981757475742382E-3</v>
      </c>
      <c r="H181" s="113">
        <v>3350</v>
      </c>
      <c r="I181" s="113">
        <v>4856</v>
      </c>
      <c r="K181" s="120" t="s">
        <v>40</v>
      </c>
      <c r="L181" s="120"/>
      <c r="M181" s="120"/>
      <c r="N181" s="120"/>
      <c r="O181" s="115">
        <f t="shared" si="14"/>
        <v>1122</v>
      </c>
      <c r="P181" s="116">
        <f>O181/$O$205</f>
        <v>5.4442260392188074E-4</v>
      </c>
      <c r="Q181" s="117">
        <v>1122</v>
      </c>
      <c r="R181" s="117">
        <v>0</v>
      </c>
      <c r="T181" s="2"/>
      <c r="V181" s="2"/>
      <c r="W181" s="2"/>
    </row>
    <row r="182" spans="2:23" s="5" customFormat="1" ht="18" customHeight="1" x14ac:dyDescent="0.3">
      <c r="B182" s="109" t="s">
        <v>127</v>
      </c>
      <c r="C182" s="109"/>
      <c r="D182" s="110"/>
      <c r="E182" s="110"/>
      <c r="F182" s="111">
        <f t="shared" si="12"/>
        <v>62344</v>
      </c>
      <c r="G182" s="112">
        <f t="shared" si="13"/>
        <v>3.0250875952678905E-2</v>
      </c>
      <c r="H182" s="113">
        <v>41868</v>
      </c>
      <c r="I182" s="113">
        <v>20476</v>
      </c>
      <c r="K182" s="121"/>
      <c r="L182" s="121"/>
      <c r="M182" s="121"/>
      <c r="N182" s="121"/>
      <c r="O182" s="26"/>
      <c r="P182" s="118"/>
      <c r="Q182" s="119"/>
      <c r="R182" s="119"/>
      <c r="T182" s="2"/>
      <c r="V182" s="2"/>
      <c r="W182" s="2"/>
    </row>
    <row r="183" spans="2:23" s="5" customFormat="1" ht="18" customHeight="1" x14ac:dyDescent="0.3">
      <c r="B183" s="109" t="s">
        <v>128</v>
      </c>
      <c r="C183" s="109"/>
      <c r="D183" s="110"/>
      <c r="E183" s="110"/>
      <c r="F183" s="111">
        <f t="shared" si="12"/>
        <v>358077</v>
      </c>
      <c r="G183" s="112">
        <f t="shared" si="13"/>
        <v>0.1737479614478924</v>
      </c>
      <c r="H183" s="113">
        <v>192443</v>
      </c>
      <c r="I183" s="113">
        <v>165634</v>
      </c>
      <c r="K183" s="114" t="s">
        <v>41</v>
      </c>
      <c r="L183" s="114"/>
      <c r="M183" s="114"/>
      <c r="N183" s="114"/>
      <c r="O183" s="115">
        <f t="shared" si="14"/>
        <v>0</v>
      </c>
      <c r="P183" s="116">
        <f>O183/$O$205</f>
        <v>0</v>
      </c>
      <c r="Q183" s="117">
        <v>0</v>
      </c>
      <c r="R183" s="117">
        <v>0</v>
      </c>
      <c r="T183" s="2"/>
      <c r="V183" s="2"/>
      <c r="W183" s="2"/>
    </row>
    <row r="184" spans="2:23" s="5" customFormat="1" ht="18" customHeight="1" x14ac:dyDescent="0.3">
      <c r="B184" s="109" t="s">
        <v>129</v>
      </c>
      <c r="C184" s="109"/>
      <c r="D184" s="110"/>
      <c r="E184" s="110"/>
      <c r="F184" s="111">
        <f t="shared" si="12"/>
        <v>96261</v>
      </c>
      <c r="G184" s="112">
        <f t="shared" si="13"/>
        <v>4.670825693059194E-2</v>
      </c>
      <c r="H184" s="113">
        <v>52561</v>
      </c>
      <c r="I184" s="113">
        <v>43700</v>
      </c>
      <c r="K184" s="56"/>
      <c r="L184" s="56"/>
      <c r="M184" s="56"/>
      <c r="N184" s="56"/>
      <c r="O184" s="26"/>
      <c r="P184" s="118"/>
      <c r="Q184" s="119"/>
      <c r="R184" s="119"/>
      <c r="T184" s="2"/>
      <c r="V184" s="2"/>
      <c r="W184" s="2"/>
    </row>
    <row r="185" spans="2:23" s="5" customFormat="1" ht="18" customHeight="1" x14ac:dyDescent="0.3">
      <c r="B185" s="109" t="s">
        <v>130</v>
      </c>
      <c r="C185" s="109"/>
      <c r="D185" s="110"/>
      <c r="E185" s="110"/>
      <c r="F185" s="111">
        <f t="shared" si="12"/>
        <v>370313</v>
      </c>
      <c r="G185" s="112">
        <f t="shared" si="13"/>
        <v>0.17968517622649144</v>
      </c>
      <c r="H185" s="113">
        <v>294258</v>
      </c>
      <c r="I185" s="113">
        <v>76055</v>
      </c>
      <c r="K185" s="114" t="s">
        <v>44</v>
      </c>
      <c r="L185" s="114"/>
      <c r="M185" s="114"/>
      <c r="N185" s="114"/>
      <c r="O185" s="115">
        <f t="shared" si="14"/>
        <v>64703</v>
      </c>
      <c r="P185" s="116">
        <f>O185/$O$205</f>
        <v>3.1395522051298974E-2</v>
      </c>
      <c r="Q185" s="117">
        <v>38466</v>
      </c>
      <c r="R185" s="117">
        <v>26237</v>
      </c>
      <c r="T185" s="2"/>
      <c r="V185" s="2"/>
      <c r="W185" s="2"/>
    </row>
    <row r="186" spans="2:23" s="5" customFormat="1" ht="18" customHeight="1" x14ac:dyDescent="0.3">
      <c r="B186" s="109" t="s">
        <v>131</v>
      </c>
      <c r="C186" s="109"/>
      <c r="D186" s="110"/>
      <c r="E186" s="110"/>
      <c r="F186" s="111">
        <f t="shared" si="12"/>
        <v>18547</v>
      </c>
      <c r="G186" s="112">
        <f t="shared" si="13"/>
        <v>8.9994706193753313E-3</v>
      </c>
      <c r="H186" s="113">
        <v>14711</v>
      </c>
      <c r="I186" s="113">
        <v>3836</v>
      </c>
      <c r="K186" s="56"/>
      <c r="L186" s="56"/>
      <c r="M186" s="56"/>
      <c r="N186" s="56"/>
      <c r="O186" s="26"/>
      <c r="P186" s="118"/>
      <c r="Q186" s="119"/>
      <c r="R186" s="119"/>
      <c r="T186" s="2"/>
      <c r="V186" s="2"/>
      <c r="W186" s="2"/>
    </row>
    <row r="187" spans="2:23" s="5" customFormat="1" ht="18" customHeight="1" x14ac:dyDescent="0.3">
      <c r="B187" s="109" t="s">
        <v>132</v>
      </c>
      <c r="C187" s="109"/>
      <c r="D187" s="110"/>
      <c r="E187" s="110"/>
      <c r="F187" s="111">
        <f t="shared" si="12"/>
        <v>398</v>
      </c>
      <c r="G187" s="112">
        <f t="shared" si="13"/>
        <v>1.9311960459974021E-4</v>
      </c>
      <c r="H187" s="113">
        <v>289</v>
      </c>
      <c r="I187" s="113">
        <v>109</v>
      </c>
      <c r="K187" s="114" t="s">
        <v>45</v>
      </c>
      <c r="L187" s="114"/>
      <c r="M187" s="114"/>
      <c r="N187" s="114"/>
      <c r="O187" s="115">
        <f t="shared" si="14"/>
        <v>1427123</v>
      </c>
      <c r="P187" s="116">
        <f>O187/$O$205</f>
        <v>0.69247595345526392</v>
      </c>
      <c r="Q187" s="117">
        <v>991415</v>
      </c>
      <c r="R187" s="117">
        <v>435708</v>
      </c>
      <c r="T187" s="2"/>
      <c r="V187" s="2"/>
      <c r="W187" s="2"/>
    </row>
    <row r="188" spans="2:23" s="5" customFormat="1" ht="18" customHeight="1" x14ac:dyDescent="0.3">
      <c r="B188" s="109" t="s">
        <v>133</v>
      </c>
      <c r="C188" s="109"/>
      <c r="D188" s="110"/>
      <c r="E188" s="110"/>
      <c r="F188" s="111">
        <f t="shared" si="12"/>
        <v>966</v>
      </c>
      <c r="G188" s="112">
        <f t="shared" si="13"/>
        <v>4.6872748252097749E-4</v>
      </c>
      <c r="H188" s="113">
        <v>726</v>
      </c>
      <c r="I188" s="113">
        <v>240</v>
      </c>
      <c r="K188" s="56"/>
      <c r="L188" s="56"/>
      <c r="M188" s="56"/>
      <c r="N188" s="56"/>
      <c r="O188" s="26"/>
      <c r="P188" s="118"/>
      <c r="Q188" s="119"/>
      <c r="R188" s="119"/>
      <c r="T188" s="2"/>
      <c r="V188" s="2"/>
      <c r="W188" s="2"/>
    </row>
    <row r="189" spans="2:23" s="5" customFormat="1" ht="18" customHeight="1" x14ac:dyDescent="0.3">
      <c r="B189" s="109" t="s">
        <v>134</v>
      </c>
      <c r="C189" s="109"/>
      <c r="D189" s="110"/>
      <c r="E189" s="110"/>
      <c r="F189" s="111">
        <f t="shared" si="12"/>
        <v>876</v>
      </c>
      <c r="G189" s="112">
        <f t="shared" si="13"/>
        <v>4.2505722017430257E-4</v>
      </c>
      <c r="H189" s="113">
        <v>386</v>
      </c>
      <c r="I189" s="113">
        <v>490</v>
      </c>
      <c r="K189" s="114" t="s">
        <v>49</v>
      </c>
      <c r="L189" s="114"/>
      <c r="M189" s="114"/>
      <c r="N189" s="114"/>
      <c r="O189" s="115">
        <f t="shared" si="14"/>
        <v>12765</v>
      </c>
      <c r="P189" s="116">
        <f>O189/$O$205</f>
        <v>6.1938988761700599E-3</v>
      </c>
      <c r="Q189" s="117">
        <v>6134</v>
      </c>
      <c r="R189" s="117">
        <v>6631</v>
      </c>
      <c r="T189" s="2"/>
      <c r="V189" s="2"/>
      <c r="W189" s="2"/>
    </row>
    <row r="190" spans="2:23" s="5" customFormat="1" ht="18" customHeight="1" x14ac:dyDescent="0.3">
      <c r="B190" s="109" t="s">
        <v>135</v>
      </c>
      <c r="C190" s="109"/>
      <c r="D190" s="110"/>
      <c r="E190" s="110"/>
      <c r="F190" s="111">
        <f t="shared" si="12"/>
        <v>13925</v>
      </c>
      <c r="G190" s="112">
        <f t="shared" si="13"/>
        <v>6.7567600353049808E-3</v>
      </c>
      <c r="H190" s="113">
        <v>3062</v>
      </c>
      <c r="I190" s="113">
        <v>10863</v>
      </c>
      <c r="K190" s="56"/>
      <c r="L190" s="56"/>
      <c r="M190" s="56"/>
      <c r="N190" s="56"/>
      <c r="O190" s="26"/>
      <c r="P190" s="118"/>
      <c r="Q190" s="119"/>
      <c r="R190" s="119"/>
      <c r="T190" s="2"/>
      <c r="V190" s="2"/>
      <c r="W190" s="2"/>
    </row>
    <row r="191" spans="2:23" s="5" customFormat="1" ht="18" customHeight="1" x14ac:dyDescent="0.3">
      <c r="B191" s="109" t="s">
        <v>136</v>
      </c>
      <c r="C191" s="109"/>
      <c r="D191" s="110"/>
      <c r="E191" s="110"/>
      <c r="F191" s="111">
        <f t="shared" si="12"/>
        <v>10722</v>
      </c>
      <c r="G191" s="112">
        <f t="shared" si="13"/>
        <v>5.2025839209005392E-3</v>
      </c>
      <c r="H191" s="113">
        <v>5971</v>
      </c>
      <c r="I191" s="113">
        <v>4751</v>
      </c>
      <c r="K191" s="114" t="s">
        <v>51</v>
      </c>
      <c r="L191" s="114"/>
      <c r="M191" s="114"/>
      <c r="N191" s="114"/>
      <c r="O191" s="115">
        <f t="shared" si="14"/>
        <v>148928</v>
      </c>
      <c r="P191" s="116">
        <f>O191/$O$205</f>
        <v>7.2263609230728915E-2</v>
      </c>
      <c r="Q191" s="117">
        <v>81919</v>
      </c>
      <c r="R191" s="117">
        <v>67009</v>
      </c>
      <c r="T191" s="2"/>
      <c r="V191" s="2"/>
      <c r="W191" s="2"/>
    </row>
    <row r="192" spans="2:23" s="5" customFormat="1" ht="18" customHeight="1" x14ac:dyDescent="0.3">
      <c r="B192" s="109" t="s">
        <v>137</v>
      </c>
      <c r="C192" s="109"/>
      <c r="D192" s="110"/>
      <c r="E192" s="110"/>
      <c r="F192" s="111">
        <f t="shared" si="12"/>
        <v>3848</v>
      </c>
      <c r="G192" s="112">
        <f t="shared" si="13"/>
        <v>1.8671463278889455E-3</v>
      </c>
      <c r="H192" s="113">
        <v>2351</v>
      </c>
      <c r="I192" s="113">
        <v>1497</v>
      </c>
      <c r="K192" s="56"/>
      <c r="L192" s="56"/>
      <c r="M192" s="56"/>
      <c r="N192" s="56"/>
      <c r="O192" s="26"/>
      <c r="P192" s="118"/>
      <c r="Q192" s="119"/>
      <c r="R192" s="119"/>
      <c r="T192" s="2"/>
      <c r="V192" s="2"/>
      <c r="W192" s="2"/>
    </row>
    <row r="193" spans="2:23" s="5" customFormat="1" ht="18" customHeight="1" x14ac:dyDescent="0.3">
      <c r="B193" s="109" t="s">
        <v>138</v>
      </c>
      <c r="C193" s="109"/>
      <c r="D193" s="110"/>
      <c r="E193" s="110"/>
      <c r="F193" s="111">
        <f t="shared" si="12"/>
        <v>697</v>
      </c>
      <c r="G193" s="112">
        <f t="shared" si="13"/>
        <v>3.3820192061813798E-4</v>
      </c>
      <c r="H193" s="113">
        <v>343</v>
      </c>
      <c r="I193" s="113">
        <v>354</v>
      </c>
      <c r="K193" s="114" t="s">
        <v>53</v>
      </c>
      <c r="L193" s="114"/>
      <c r="M193" s="114"/>
      <c r="N193" s="114"/>
      <c r="O193" s="115">
        <f t="shared" si="14"/>
        <v>49624</v>
      </c>
      <c r="P193" s="116">
        <f>O193/$O$205</f>
        <v>2.4078812207682182E-2</v>
      </c>
      <c r="Q193" s="117">
        <v>30407</v>
      </c>
      <c r="R193" s="117">
        <v>19217</v>
      </c>
      <c r="T193" s="2"/>
      <c r="V193" s="2"/>
      <c r="W193" s="2"/>
    </row>
    <row r="194" spans="2:23" s="5" customFormat="1" ht="18" customHeight="1" x14ac:dyDescent="0.3">
      <c r="B194" s="109" t="s">
        <v>139</v>
      </c>
      <c r="C194" s="109"/>
      <c r="D194" s="110"/>
      <c r="E194" s="110"/>
      <c r="F194" s="111">
        <f t="shared" si="12"/>
        <v>528</v>
      </c>
      <c r="G194" s="112">
        <f t="shared" si="13"/>
        <v>2.5619887243382621E-4</v>
      </c>
      <c r="H194" s="113">
        <v>149</v>
      </c>
      <c r="I194" s="113">
        <v>379</v>
      </c>
      <c r="K194" s="56"/>
      <c r="L194" s="56"/>
      <c r="M194" s="56"/>
      <c r="N194" s="56"/>
      <c r="O194" s="26"/>
      <c r="P194" s="118"/>
      <c r="Q194" s="119"/>
      <c r="R194" s="119"/>
      <c r="T194" s="2"/>
      <c r="V194" s="2"/>
      <c r="W194" s="2"/>
    </row>
    <row r="195" spans="2:23" s="5" customFormat="1" ht="18" customHeight="1" x14ac:dyDescent="0.3">
      <c r="B195" s="109" t="s">
        <v>140</v>
      </c>
      <c r="C195" s="109"/>
      <c r="D195" s="110"/>
      <c r="E195" s="110"/>
      <c r="F195" s="111">
        <f t="shared" si="12"/>
        <v>27421</v>
      </c>
      <c r="G195" s="112">
        <f t="shared" si="13"/>
        <v>1.3305358486757478E-2</v>
      </c>
      <c r="H195" s="113">
        <v>11320</v>
      </c>
      <c r="I195" s="113">
        <v>16101</v>
      </c>
      <c r="K195" s="114" t="s">
        <v>55</v>
      </c>
      <c r="L195" s="114"/>
      <c r="M195" s="114"/>
      <c r="N195" s="114"/>
      <c r="O195" s="115">
        <f t="shared" si="14"/>
        <v>50</v>
      </c>
      <c r="P195" s="116">
        <f>O195/$O$205</f>
        <v>2.4261256859263846E-5</v>
      </c>
      <c r="Q195" s="117">
        <v>50</v>
      </c>
      <c r="R195" s="117">
        <v>0</v>
      </c>
      <c r="T195" s="2"/>
      <c r="V195" s="2"/>
      <c r="W195" s="2"/>
    </row>
    <row r="196" spans="2:23" s="5" customFormat="1" ht="18" customHeight="1" x14ac:dyDescent="0.3">
      <c r="B196" s="109" t="s">
        <v>141</v>
      </c>
      <c r="C196" s="109"/>
      <c r="D196" s="110"/>
      <c r="E196" s="110"/>
      <c r="F196" s="111">
        <f t="shared" si="12"/>
        <v>1212</v>
      </c>
      <c r="G196" s="112">
        <f t="shared" si="13"/>
        <v>5.8809286626855561E-4</v>
      </c>
      <c r="H196" s="113">
        <v>622</v>
      </c>
      <c r="I196" s="113">
        <v>590</v>
      </c>
      <c r="K196" s="56"/>
      <c r="L196" s="56"/>
      <c r="M196" s="56"/>
      <c r="N196" s="56"/>
      <c r="O196" s="26"/>
      <c r="P196" s="118"/>
      <c r="Q196" s="119"/>
      <c r="R196" s="119"/>
      <c r="T196" s="2"/>
      <c r="V196" s="2"/>
      <c r="W196" s="2"/>
    </row>
    <row r="197" spans="2:23" s="5" customFormat="1" ht="18" customHeight="1" x14ac:dyDescent="0.3">
      <c r="B197" s="109" t="s">
        <v>142</v>
      </c>
      <c r="C197" s="109"/>
      <c r="D197" s="110"/>
      <c r="E197" s="110"/>
      <c r="F197" s="111">
        <f t="shared" si="12"/>
        <v>545</v>
      </c>
      <c r="G197" s="112">
        <f t="shared" si="13"/>
        <v>2.6444769976597592E-4</v>
      </c>
      <c r="H197" s="113">
        <v>238</v>
      </c>
      <c r="I197" s="113">
        <v>307</v>
      </c>
      <c r="K197" s="114" t="s">
        <v>57</v>
      </c>
      <c r="L197" s="114"/>
      <c r="M197" s="114"/>
      <c r="N197" s="114"/>
      <c r="O197" s="115">
        <f t="shared" si="14"/>
        <v>13726</v>
      </c>
      <c r="P197" s="116">
        <f>O197/$O$205</f>
        <v>6.6602002330051107E-3</v>
      </c>
      <c r="Q197" s="117">
        <v>13269</v>
      </c>
      <c r="R197" s="117">
        <v>457</v>
      </c>
      <c r="T197" s="2"/>
      <c r="V197" s="2"/>
      <c r="W197" s="2"/>
    </row>
    <row r="198" spans="2:23" s="5" customFormat="1" ht="18" customHeight="1" x14ac:dyDescent="0.3">
      <c r="B198" s="109" t="s">
        <v>143</v>
      </c>
      <c r="C198" s="109"/>
      <c r="D198" s="110"/>
      <c r="E198" s="110"/>
      <c r="F198" s="111">
        <f t="shared" si="12"/>
        <v>79354</v>
      </c>
      <c r="G198" s="112">
        <f t="shared" si="13"/>
        <v>3.8504555536200462E-2</v>
      </c>
      <c r="H198" s="113">
        <v>65115</v>
      </c>
      <c r="I198" s="113">
        <v>14239</v>
      </c>
      <c r="K198" s="56"/>
      <c r="L198" s="56"/>
      <c r="M198" s="56"/>
      <c r="N198" s="56"/>
      <c r="O198" s="26"/>
      <c r="P198" s="118"/>
      <c r="Q198" s="119"/>
      <c r="R198" s="119"/>
      <c r="T198" s="2"/>
      <c r="V198" s="2"/>
      <c r="W198" s="2"/>
    </row>
    <row r="199" spans="2:23" s="5" customFormat="1" ht="18" customHeight="1" x14ac:dyDescent="0.3">
      <c r="B199" s="109" t="s">
        <v>144</v>
      </c>
      <c r="C199" s="109"/>
      <c r="D199" s="110"/>
      <c r="E199" s="110"/>
      <c r="F199" s="111">
        <f t="shared" si="12"/>
        <v>4934</v>
      </c>
      <c r="G199" s="112">
        <f t="shared" si="13"/>
        <v>2.3941008268721564E-3</v>
      </c>
      <c r="H199" s="113">
        <v>3407</v>
      </c>
      <c r="I199" s="113">
        <v>1527</v>
      </c>
      <c r="K199" s="114" t="s">
        <v>59</v>
      </c>
      <c r="L199" s="114"/>
      <c r="M199" s="114"/>
      <c r="N199" s="114"/>
      <c r="O199" s="115">
        <f t="shared" si="14"/>
        <v>35334</v>
      </c>
      <c r="P199" s="116">
        <f>O199/$O$205</f>
        <v>1.7144944997304574E-2</v>
      </c>
      <c r="Q199" s="117">
        <v>31314</v>
      </c>
      <c r="R199" s="117">
        <v>4020</v>
      </c>
      <c r="T199" s="2"/>
      <c r="V199" s="2"/>
      <c r="W199" s="2"/>
    </row>
    <row r="200" spans="2:23" s="5" customFormat="1" ht="18" customHeight="1" x14ac:dyDescent="0.3">
      <c r="B200" s="109" t="s">
        <v>145</v>
      </c>
      <c r="C200" s="109"/>
      <c r="D200" s="110"/>
      <c r="E200" s="110"/>
      <c r="F200" s="111">
        <f t="shared" si="12"/>
        <v>506</v>
      </c>
      <c r="G200" s="112">
        <f t="shared" si="13"/>
        <v>2.4552391941575012E-4</v>
      </c>
      <c r="H200" s="113">
        <v>348</v>
      </c>
      <c r="I200" s="113">
        <v>158</v>
      </c>
      <c r="K200" s="56"/>
      <c r="L200" s="56"/>
      <c r="M200" s="56"/>
      <c r="N200" s="56"/>
      <c r="O200" s="26"/>
      <c r="P200" s="118"/>
      <c r="Q200" s="119"/>
      <c r="R200" s="119"/>
      <c r="T200" s="2"/>
      <c r="V200" s="2"/>
      <c r="W200" s="2"/>
    </row>
    <row r="201" spans="2:23" s="5" customFormat="1" ht="18" customHeight="1" x14ac:dyDescent="0.3">
      <c r="B201" s="109" t="s">
        <v>146</v>
      </c>
      <c r="C201" s="109"/>
      <c r="D201" s="110"/>
      <c r="E201" s="110"/>
      <c r="F201" s="111">
        <f t="shared" si="12"/>
        <v>13641</v>
      </c>
      <c r="G201" s="112">
        <f t="shared" si="13"/>
        <v>6.6189560963443627E-3</v>
      </c>
      <c r="H201" s="113">
        <v>7782</v>
      </c>
      <c r="I201" s="113">
        <v>5859</v>
      </c>
      <c r="K201" s="114" t="s">
        <v>61</v>
      </c>
      <c r="L201" s="114"/>
      <c r="M201" s="114"/>
      <c r="N201" s="114"/>
      <c r="O201" s="115">
        <f t="shared" si="14"/>
        <v>41932</v>
      </c>
      <c r="P201" s="116">
        <f>O201/$O$205</f>
        <v>2.034646045245303E-2</v>
      </c>
      <c r="Q201" s="117">
        <v>41753</v>
      </c>
      <c r="R201" s="117">
        <v>179</v>
      </c>
      <c r="T201" s="2"/>
      <c r="V201" s="2"/>
      <c r="W201" s="2"/>
    </row>
    <row r="202" spans="2:23" s="5" customFormat="1" ht="18" customHeight="1" x14ac:dyDescent="0.3">
      <c r="B202" s="109" t="s">
        <v>147</v>
      </c>
      <c r="C202" s="109"/>
      <c r="D202" s="110"/>
      <c r="E202" s="110"/>
      <c r="F202" s="111">
        <f t="shared" si="12"/>
        <v>2677</v>
      </c>
      <c r="G202" s="112">
        <f t="shared" si="13"/>
        <v>1.2989476922449863E-3</v>
      </c>
      <c r="H202" s="113">
        <v>2047</v>
      </c>
      <c r="I202" s="113">
        <v>630</v>
      </c>
      <c r="K202" s="56"/>
      <c r="L202" s="56"/>
      <c r="M202" s="56"/>
      <c r="N202" s="56"/>
      <c r="O202" s="26"/>
      <c r="P202" s="118"/>
      <c r="Q202" s="119"/>
      <c r="R202" s="119"/>
      <c r="T202" s="2"/>
      <c r="V202" s="2"/>
      <c r="W202" s="2"/>
    </row>
    <row r="203" spans="2:23" s="5" customFormat="1" ht="18" customHeight="1" x14ac:dyDescent="0.3">
      <c r="B203" s="109" t="s">
        <v>148</v>
      </c>
      <c r="C203" s="109"/>
      <c r="D203" s="110"/>
      <c r="E203" s="110"/>
      <c r="F203" s="111">
        <f t="shared" si="12"/>
        <v>21259</v>
      </c>
      <c r="G203" s="112">
        <f t="shared" si="13"/>
        <v>1.0315401191421802E-2</v>
      </c>
      <c r="H203" s="113">
        <v>16078</v>
      </c>
      <c r="I203" s="113">
        <v>5181</v>
      </c>
      <c r="K203" s="114" t="s">
        <v>63</v>
      </c>
      <c r="L203" s="114"/>
      <c r="M203" s="114"/>
      <c r="N203" s="114"/>
      <c r="O203" s="115">
        <f t="shared" si="14"/>
        <v>226219</v>
      </c>
      <c r="P203" s="116">
        <f>O203/$O$205</f>
        <v>0.10976714530891615</v>
      </c>
      <c r="Q203" s="117">
        <v>8</v>
      </c>
      <c r="R203" s="117">
        <v>226211</v>
      </c>
      <c r="T203" s="2"/>
      <c r="V203" s="2"/>
      <c r="W203" s="2"/>
    </row>
    <row r="204" spans="2:23" s="5" customFormat="1" ht="18" customHeight="1" thickBot="1" x14ac:dyDescent="0.35">
      <c r="B204" s="109" t="s">
        <v>149</v>
      </c>
      <c r="C204" s="109"/>
      <c r="D204" s="110"/>
      <c r="E204" s="110"/>
      <c r="F204" s="111">
        <f t="shared" si="12"/>
        <v>652</v>
      </c>
      <c r="G204" s="112">
        <f t="shared" si="13"/>
        <v>3.1636678944480055E-4</v>
      </c>
      <c r="H204" s="113">
        <v>450</v>
      </c>
      <c r="I204" s="113">
        <v>202</v>
      </c>
      <c r="K204" s="56"/>
      <c r="L204" s="56"/>
      <c r="M204" s="56"/>
      <c r="N204" s="56"/>
      <c r="O204" s="26"/>
      <c r="P204" s="118"/>
      <c r="Q204" s="119"/>
      <c r="R204" s="119"/>
      <c r="T204" s="2"/>
      <c r="V204" s="2"/>
      <c r="W204" s="2"/>
    </row>
    <row r="205" spans="2:23" s="5" customFormat="1" ht="18" customHeight="1" x14ac:dyDescent="0.3">
      <c r="B205" s="109" t="s">
        <v>150</v>
      </c>
      <c r="C205" s="109"/>
      <c r="D205" s="110"/>
      <c r="E205" s="110"/>
      <c r="F205" s="111">
        <f t="shared" si="12"/>
        <v>18298</v>
      </c>
      <c r="G205" s="112">
        <f t="shared" si="13"/>
        <v>8.878649560216197E-3</v>
      </c>
      <c r="H205" s="113">
        <v>10026</v>
      </c>
      <c r="I205" s="113">
        <v>8272</v>
      </c>
      <c r="K205" s="45" t="s">
        <v>5</v>
      </c>
      <c r="L205" s="45"/>
      <c r="M205" s="45"/>
      <c r="N205" s="45"/>
      <c r="O205" s="46">
        <f>SUM(O177:O203)</f>
        <v>2060899</v>
      </c>
      <c r="P205" s="59">
        <f>SUM(P177:P203)</f>
        <v>1</v>
      </c>
      <c r="Q205" s="46">
        <f>SUM(Q177:Q203)</f>
        <v>1242095</v>
      </c>
      <c r="R205" s="46">
        <f>SUM(R177:R203)</f>
        <v>818804</v>
      </c>
      <c r="T205" s="2"/>
      <c r="V205" s="2"/>
      <c r="W205" s="2"/>
    </row>
    <row r="206" spans="2:23" s="5" customFormat="1" ht="18" customHeight="1" x14ac:dyDescent="0.3">
      <c r="B206" s="109" t="s">
        <v>151</v>
      </c>
      <c r="C206" s="109"/>
      <c r="D206" s="110"/>
      <c r="E206" s="110"/>
      <c r="F206" s="111">
        <f t="shared" si="12"/>
        <v>724</v>
      </c>
      <c r="G206" s="112">
        <f t="shared" si="13"/>
        <v>3.5130299932214051E-4</v>
      </c>
      <c r="H206" s="113">
        <v>422</v>
      </c>
      <c r="I206" s="113">
        <v>302</v>
      </c>
      <c r="T206" s="2"/>
      <c r="V206" s="2"/>
      <c r="W206" s="2"/>
    </row>
    <row r="207" spans="2:23" s="5" customFormat="1" ht="18" customHeight="1" x14ac:dyDescent="0.3">
      <c r="B207" s="109" t="s">
        <v>152</v>
      </c>
      <c r="C207" s="109"/>
      <c r="D207" s="110"/>
      <c r="E207" s="110"/>
      <c r="F207" s="111">
        <f t="shared" si="12"/>
        <v>790818</v>
      </c>
      <c r="G207" s="112">
        <f t="shared" si="13"/>
        <v>0.38372477253858633</v>
      </c>
      <c r="H207" s="113">
        <v>433644</v>
      </c>
      <c r="I207" s="113">
        <v>357174</v>
      </c>
      <c r="T207" s="2"/>
      <c r="V207" s="2"/>
      <c r="W207" s="2"/>
    </row>
    <row r="208" spans="2:23" s="5" customFormat="1" ht="18" customHeight="1" thickBot="1" x14ac:dyDescent="0.35">
      <c r="B208" s="122" t="s">
        <v>153</v>
      </c>
      <c r="C208" s="122"/>
      <c r="D208" s="123"/>
      <c r="E208" s="123"/>
      <c r="F208" s="111">
        <f t="shared" si="12"/>
        <v>98205</v>
      </c>
      <c r="G208" s="124">
        <f t="shared" si="13"/>
        <v>4.7651534597280117E-2</v>
      </c>
      <c r="H208" s="113">
        <v>50332</v>
      </c>
      <c r="I208" s="113">
        <v>47873</v>
      </c>
      <c r="T208" s="2"/>
      <c r="V208" s="2"/>
      <c r="W208" s="2"/>
    </row>
    <row r="209" spans="2:88" s="5" customFormat="1" ht="21.75" customHeight="1" x14ac:dyDescent="0.3">
      <c r="B209" s="125" t="s">
        <v>5</v>
      </c>
      <c r="C209" s="125"/>
      <c r="D209" s="125"/>
      <c r="E209" s="125"/>
      <c r="F209" s="46">
        <f>SUM(F176:F208)</f>
        <v>2060899</v>
      </c>
      <c r="G209" s="101">
        <f t="shared" si="13"/>
        <v>1</v>
      </c>
      <c r="H209" s="46">
        <f>SUM(H176:H208)</f>
        <v>1242095</v>
      </c>
      <c r="I209" s="46">
        <f>SUM(I176:I208)</f>
        <v>818804</v>
      </c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10.5" customHeight="1" x14ac:dyDescent="0.3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10.5" customHeight="1" x14ac:dyDescent="0.3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75" customHeight="1" x14ac:dyDescent="0.3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75" customHeight="1" x14ac:dyDescent="0.3">
      <c r="B213" s="2"/>
      <c r="C213" s="2"/>
      <c r="D213" s="2"/>
      <c r="E213" s="2"/>
      <c r="F213" s="2"/>
      <c r="G213" s="2"/>
      <c r="H213" s="2"/>
      <c r="I213" s="2"/>
      <c r="J213" s="2"/>
      <c r="K213" s="126" t="s">
        <v>154</v>
      </c>
      <c r="L213" s="126"/>
      <c r="M213" s="126"/>
      <c r="N213" s="126"/>
      <c r="O213" s="126"/>
      <c r="P213" s="126"/>
      <c r="Q213" s="126"/>
      <c r="R213" s="126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39.75" customHeight="1" x14ac:dyDescent="0.3">
      <c r="B214" s="71" t="s">
        <v>100</v>
      </c>
      <c r="C214" s="72"/>
      <c r="D214" s="127" t="s">
        <v>155</v>
      </c>
      <c r="E214" s="73">
        <v>2020</v>
      </c>
      <c r="F214" s="74">
        <v>2021</v>
      </c>
      <c r="G214" s="73">
        <v>2022</v>
      </c>
      <c r="H214" s="73">
        <v>2023</v>
      </c>
      <c r="I214" s="73" t="s">
        <v>102</v>
      </c>
      <c r="J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75" customHeight="1" x14ac:dyDescent="0.3">
      <c r="B215" s="77" t="s">
        <v>72</v>
      </c>
      <c r="C215" s="77"/>
      <c r="D215" s="78">
        <f t="shared" ref="D215:D241" si="15">SUM(E215:I215)</f>
        <v>156981</v>
      </c>
      <c r="E215" s="79">
        <v>16787</v>
      </c>
      <c r="F215" s="80">
        <v>20661</v>
      </c>
      <c r="G215" s="80">
        <v>39013</v>
      </c>
      <c r="H215" s="80">
        <v>34951</v>
      </c>
      <c r="I215" s="80">
        <v>45569</v>
      </c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75" customHeight="1" x14ac:dyDescent="0.3">
      <c r="B216" s="77" t="s">
        <v>103</v>
      </c>
      <c r="C216" s="77"/>
      <c r="D216" s="78">
        <f t="shared" si="15"/>
        <v>330876</v>
      </c>
      <c r="E216" s="79">
        <v>42812</v>
      </c>
      <c r="F216" s="79">
        <v>35916</v>
      </c>
      <c r="G216" s="79">
        <v>73299</v>
      </c>
      <c r="H216" s="79">
        <v>82537</v>
      </c>
      <c r="I216" s="79">
        <v>96312</v>
      </c>
      <c r="J216" s="2"/>
      <c r="K216" s="2"/>
      <c r="L216" s="2"/>
      <c r="M216" s="2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75" customHeight="1" x14ac:dyDescent="0.3">
      <c r="B217" s="77" t="s">
        <v>104</v>
      </c>
      <c r="C217" s="77"/>
      <c r="D217" s="78">
        <f t="shared" si="15"/>
        <v>188417</v>
      </c>
      <c r="E217" s="79">
        <v>21655</v>
      </c>
      <c r="F217" s="79">
        <v>28204.000000000004</v>
      </c>
      <c r="G217" s="79">
        <v>40789</v>
      </c>
      <c r="H217" s="79">
        <v>46288</v>
      </c>
      <c r="I217" s="79">
        <v>51481</v>
      </c>
      <c r="J217" s="2"/>
      <c r="K217" s="2"/>
      <c r="L217" s="2"/>
      <c r="M217" s="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75" customHeight="1" x14ac:dyDescent="0.3">
      <c r="B218" s="77" t="s">
        <v>76</v>
      </c>
      <c r="C218" s="77"/>
      <c r="D218" s="78">
        <f t="shared" si="15"/>
        <v>488602</v>
      </c>
      <c r="E218" s="79">
        <v>77065</v>
      </c>
      <c r="F218" s="79">
        <v>69180.000000000015</v>
      </c>
      <c r="G218" s="79">
        <v>96219</v>
      </c>
      <c r="H218" s="79">
        <v>117373</v>
      </c>
      <c r="I218" s="79">
        <v>128765</v>
      </c>
      <c r="J218" s="2"/>
      <c r="K218" s="2"/>
      <c r="L218" s="2"/>
      <c r="M218" s="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75" customHeight="1" x14ac:dyDescent="0.3">
      <c r="B219" s="77" t="s">
        <v>77</v>
      </c>
      <c r="C219" s="77"/>
      <c r="D219" s="78">
        <f t="shared" si="15"/>
        <v>286253</v>
      </c>
      <c r="E219" s="79">
        <v>47271</v>
      </c>
      <c r="F219" s="79">
        <v>39391</v>
      </c>
      <c r="G219" s="79">
        <v>51183</v>
      </c>
      <c r="H219" s="79">
        <v>65113</v>
      </c>
      <c r="I219" s="79">
        <v>83295</v>
      </c>
      <c r="J219" s="2"/>
      <c r="K219" s="2"/>
      <c r="L219" s="2"/>
      <c r="M219" s="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75" customHeight="1" x14ac:dyDescent="0.3">
      <c r="B220" s="77" t="s">
        <v>78</v>
      </c>
      <c r="C220" s="77"/>
      <c r="D220" s="78">
        <f t="shared" si="15"/>
        <v>247263</v>
      </c>
      <c r="E220" s="79">
        <v>26670</v>
      </c>
      <c r="F220" s="79">
        <v>26304.999999999996</v>
      </c>
      <c r="G220" s="79">
        <v>63266</v>
      </c>
      <c r="H220" s="79">
        <v>56164</v>
      </c>
      <c r="I220" s="79">
        <v>74858</v>
      </c>
      <c r="J220" s="2"/>
      <c r="K220" s="2"/>
      <c r="L220" s="2"/>
      <c r="M220" s="2"/>
      <c r="N220" s="2"/>
      <c r="O220" s="2"/>
      <c r="P220" s="2"/>
      <c r="Q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75" customHeight="1" x14ac:dyDescent="0.3">
      <c r="B221" s="77" t="s">
        <v>79</v>
      </c>
      <c r="C221" s="77"/>
      <c r="D221" s="78">
        <f t="shared" si="15"/>
        <v>233700</v>
      </c>
      <c r="E221" s="79">
        <v>35840</v>
      </c>
      <c r="F221" s="79">
        <v>36054</v>
      </c>
      <c r="G221" s="79">
        <v>44311</v>
      </c>
      <c r="H221" s="79">
        <v>58133</v>
      </c>
      <c r="I221" s="79">
        <v>59362</v>
      </c>
      <c r="J221" s="2"/>
      <c r="K221" s="2"/>
      <c r="L221" s="2"/>
      <c r="M221" s="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75" customHeight="1" x14ac:dyDescent="0.3">
      <c r="B222" s="77" t="s">
        <v>80</v>
      </c>
      <c r="C222" s="77"/>
      <c r="D222" s="78">
        <f t="shared" si="15"/>
        <v>572674</v>
      </c>
      <c r="E222" s="79">
        <v>67106</v>
      </c>
      <c r="F222" s="79">
        <v>85408.000000000015</v>
      </c>
      <c r="G222" s="79">
        <v>117545</v>
      </c>
      <c r="H222" s="79">
        <v>138891</v>
      </c>
      <c r="I222" s="79">
        <v>163724</v>
      </c>
      <c r="J222" s="2"/>
      <c r="K222" s="2"/>
      <c r="L222" s="2"/>
      <c r="M222" s="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21.75" customHeight="1" x14ac:dyDescent="0.3">
      <c r="B223" s="77" t="s">
        <v>81</v>
      </c>
      <c r="C223" s="77"/>
      <c r="D223" s="78">
        <f t="shared" si="15"/>
        <v>137217</v>
      </c>
      <c r="E223" s="79">
        <v>18360</v>
      </c>
      <c r="F223" s="79">
        <v>18134</v>
      </c>
      <c r="G223" s="79">
        <v>22445</v>
      </c>
      <c r="H223" s="79">
        <v>30582</v>
      </c>
      <c r="I223" s="80">
        <v>47696</v>
      </c>
      <c r="J223" s="2"/>
      <c r="K223" s="2"/>
      <c r="L223" s="2"/>
      <c r="M223" s="2"/>
      <c r="N223" s="2"/>
      <c r="O223" s="2"/>
      <c r="P223" s="2"/>
      <c r="Q223" s="2"/>
      <c r="R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21.75" customHeight="1" x14ac:dyDescent="0.3">
      <c r="B224" s="77" t="s">
        <v>105</v>
      </c>
      <c r="C224" s="77"/>
      <c r="D224" s="78">
        <f t="shared" si="15"/>
        <v>229893</v>
      </c>
      <c r="E224" s="79">
        <v>30472</v>
      </c>
      <c r="F224" s="79">
        <v>35069</v>
      </c>
      <c r="G224" s="79">
        <v>45742</v>
      </c>
      <c r="H224" s="79">
        <v>52333</v>
      </c>
      <c r="I224" s="79">
        <v>66277</v>
      </c>
      <c r="J224" s="2"/>
      <c r="K224" s="2"/>
      <c r="L224" s="2"/>
      <c r="M224" s="2"/>
      <c r="N224" s="2"/>
      <c r="O224" s="2"/>
      <c r="P224" s="2"/>
      <c r="Q224" s="2"/>
      <c r="R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21.75" customHeight="1" x14ac:dyDescent="0.3">
      <c r="B225" s="77" t="s">
        <v>83</v>
      </c>
      <c r="C225" s="77"/>
      <c r="D225" s="78">
        <f t="shared" si="15"/>
        <v>309250</v>
      </c>
      <c r="E225" s="79">
        <v>56284</v>
      </c>
      <c r="F225" s="79">
        <v>58495</v>
      </c>
      <c r="G225" s="79">
        <v>50017</v>
      </c>
      <c r="H225" s="79">
        <v>69300</v>
      </c>
      <c r="I225" s="79">
        <v>75154</v>
      </c>
      <c r="J225" s="2"/>
      <c r="K225" s="2"/>
      <c r="L225" s="2"/>
      <c r="M225" s="2"/>
      <c r="N225" s="2"/>
      <c r="O225" s="2"/>
      <c r="P225" s="2"/>
      <c r="Q225" s="2"/>
      <c r="R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21.75" customHeight="1" x14ac:dyDescent="0.3">
      <c r="B226" s="77" t="s">
        <v>106</v>
      </c>
      <c r="C226" s="77"/>
      <c r="D226" s="78">
        <f t="shared" si="15"/>
        <v>504175</v>
      </c>
      <c r="E226" s="79">
        <v>77635</v>
      </c>
      <c r="F226" s="79">
        <v>64000.000000000029</v>
      </c>
      <c r="G226" s="79">
        <v>84233</v>
      </c>
      <c r="H226" s="79">
        <v>127870</v>
      </c>
      <c r="I226" s="79">
        <v>150437</v>
      </c>
      <c r="J226" s="2"/>
      <c r="K226" s="2"/>
      <c r="L226" s="2"/>
      <c r="M226" s="2"/>
      <c r="N226" s="2"/>
      <c r="O226" s="2"/>
      <c r="P226" s="2"/>
      <c r="Q226" s="2"/>
      <c r="R226" s="2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1.75" customHeight="1" x14ac:dyDescent="0.3">
      <c r="B227" s="77" t="s">
        <v>85</v>
      </c>
      <c r="C227" s="77"/>
      <c r="D227" s="78">
        <f t="shared" si="15"/>
        <v>373797</v>
      </c>
      <c r="E227" s="79">
        <v>62362</v>
      </c>
      <c r="F227" s="79">
        <v>50831</v>
      </c>
      <c r="G227" s="79">
        <v>65846</v>
      </c>
      <c r="H227" s="79">
        <v>85482</v>
      </c>
      <c r="I227" s="79">
        <v>109276</v>
      </c>
      <c r="J227" s="2"/>
      <c r="K227" s="2"/>
      <c r="L227" s="2"/>
      <c r="M227" s="2"/>
      <c r="N227" s="2"/>
      <c r="O227" s="2"/>
      <c r="P227" s="2"/>
      <c r="Q227" s="2"/>
      <c r="R227" s="2"/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s="5" customFormat="1" ht="21.75" customHeight="1" x14ac:dyDescent="0.3">
      <c r="B228" s="77" t="s">
        <v>86</v>
      </c>
      <c r="C228" s="77"/>
      <c r="D228" s="78">
        <f t="shared" si="15"/>
        <v>220203</v>
      </c>
      <c r="E228" s="79">
        <v>35330</v>
      </c>
      <c r="F228" s="79">
        <v>29780</v>
      </c>
      <c r="G228" s="79">
        <v>41523</v>
      </c>
      <c r="H228" s="79">
        <v>56661</v>
      </c>
      <c r="I228" s="79">
        <v>56909</v>
      </c>
      <c r="J228" s="2"/>
      <c r="K228" s="2"/>
      <c r="L228" s="2"/>
      <c r="M228" s="2"/>
      <c r="N228" s="2"/>
      <c r="O228" s="2"/>
      <c r="P228" s="2"/>
      <c r="Q228" s="2"/>
      <c r="R228" s="2"/>
      <c r="T228" s="2"/>
      <c r="V228" s="2"/>
      <c r="W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</row>
    <row r="229" spans="2:88" s="5" customFormat="1" ht="21.75" customHeight="1" x14ac:dyDescent="0.3">
      <c r="B229" s="77" t="s">
        <v>87</v>
      </c>
      <c r="C229" s="77"/>
      <c r="D229" s="78">
        <f t="shared" si="15"/>
        <v>1340794</v>
      </c>
      <c r="E229" s="79">
        <v>225031</v>
      </c>
      <c r="F229" s="79">
        <v>254854</v>
      </c>
      <c r="G229" s="79">
        <v>264217</v>
      </c>
      <c r="H229" s="79">
        <v>284158</v>
      </c>
      <c r="I229" s="79">
        <v>312534</v>
      </c>
      <c r="J229" s="2"/>
      <c r="K229" s="2"/>
      <c r="L229" s="2"/>
      <c r="M229" s="2"/>
      <c r="N229" s="2"/>
      <c r="O229" s="2"/>
      <c r="P229" s="2"/>
      <c r="Q229" s="2"/>
      <c r="R229" s="2"/>
      <c r="T229" s="2"/>
      <c r="V229" s="2"/>
      <c r="W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</row>
    <row r="230" spans="2:88" s="5" customFormat="1" ht="21.75" customHeight="1" x14ac:dyDescent="0.3">
      <c r="B230" s="77" t="s">
        <v>88</v>
      </c>
      <c r="C230" s="77"/>
      <c r="D230" s="78">
        <f t="shared" si="15"/>
        <v>363866</v>
      </c>
      <c r="E230" s="79">
        <v>68232</v>
      </c>
      <c r="F230" s="79">
        <v>49967</v>
      </c>
      <c r="G230" s="79">
        <v>69874</v>
      </c>
      <c r="H230" s="79">
        <v>80794</v>
      </c>
      <c r="I230" s="79">
        <v>94999</v>
      </c>
      <c r="J230" s="2"/>
      <c r="K230" s="2"/>
      <c r="L230" s="2"/>
      <c r="M230" s="2"/>
      <c r="N230" s="2"/>
      <c r="O230" s="2"/>
      <c r="P230" s="2"/>
      <c r="Q230" s="2"/>
      <c r="R230" s="2"/>
      <c r="T230" s="2"/>
      <c r="V230" s="2"/>
      <c r="W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</row>
    <row r="231" spans="2:88" s="5" customFormat="1" ht="21.75" customHeight="1" x14ac:dyDescent="0.3">
      <c r="B231" s="77" t="s">
        <v>89</v>
      </c>
      <c r="C231" s="77"/>
      <c r="D231" s="78">
        <f t="shared" si="15"/>
        <v>147783</v>
      </c>
      <c r="E231" s="79">
        <v>22188</v>
      </c>
      <c r="F231" s="79">
        <v>16408</v>
      </c>
      <c r="G231" s="79">
        <v>27500</v>
      </c>
      <c r="H231" s="79">
        <v>39819</v>
      </c>
      <c r="I231" s="79">
        <v>41868</v>
      </c>
      <c r="J231" s="2"/>
      <c r="K231" s="2"/>
      <c r="L231" s="2"/>
      <c r="M231" s="2"/>
      <c r="N231" s="2"/>
      <c r="O231" s="2"/>
      <c r="P231" s="2"/>
      <c r="Q231" s="2"/>
      <c r="R231" s="2"/>
      <c r="T231" s="2"/>
      <c r="V231" s="2"/>
      <c r="W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</row>
    <row r="232" spans="2:88" s="5" customFormat="1" ht="21.75" customHeight="1" x14ac:dyDescent="0.3">
      <c r="B232" s="77" t="s">
        <v>90</v>
      </c>
      <c r="C232" s="77"/>
      <c r="D232" s="78">
        <f t="shared" si="15"/>
        <v>52820</v>
      </c>
      <c r="E232" s="79">
        <v>6657</v>
      </c>
      <c r="F232" s="79">
        <v>7211</v>
      </c>
      <c r="G232" s="79">
        <v>10052</v>
      </c>
      <c r="H232" s="79">
        <v>9472</v>
      </c>
      <c r="I232" s="80">
        <v>19428</v>
      </c>
      <c r="J232" s="2"/>
      <c r="K232" s="2"/>
      <c r="L232" s="2"/>
      <c r="M232" s="2"/>
      <c r="N232" s="2"/>
      <c r="O232" s="2"/>
      <c r="P232" s="2"/>
      <c r="Q232" s="2"/>
      <c r="R232" s="2"/>
      <c r="T232" s="2"/>
      <c r="V232" s="2"/>
      <c r="W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</row>
    <row r="233" spans="2:88" s="5" customFormat="1" ht="21.75" customHeight="1" x14ac:dyDescent="0.3">
      <c r="B233" s="77" t="s">
        <v>91</v>
      </c>
      <c r="C233" s="77"/>
      <c r="D233" s="78">
        <f t="shared" si="15"/>
        <v>66698</v>
      </c>
      <c r="E233" s="79">
        <v>8549</v>
      </c>
      <c r="F233" s="79">
        <v>11460</v>
      </c>
      <c r="G233" s="79">
        <v>15646</v>
      </c>
      <c r="H233" s="79">
        <v>15248</v>
      </c>
      <c r="I233" s="79">
        <v>15795</v>
      </c>
      <c r="J233" s="2"/>
      <c r="K233" s="2"/>
      <c r="L233" s="2"/>
      <c r="M233" s="2"/>
      <c r="N233" s="2"/>
      <c r="O233" s="2"/>
      <c r="P233" s="2"/>
      <c r="Q233" s="2"/>
      <c r="R233" s="2"/>
      <c r="T233" s="2"/>
      <c r="V233" s="2"/>
      <c r="W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</row>
    <row r="234" spans="2:88" s="5" customFormat="1" ht="21.75" customHeight="1" x14ac:dyDescent="0.3">
      <c r="B234" s="77" t="s">
        <v>92</v>
      </c>
      <c r="C234" s="77"/>
      <c r="D234" s="78">
        <f t="shared" si="15"/>
        <v>124421</v>
      </c>
      <c r="E234" s="79">
        <v>21367</v>
      </c>
      <c r="F234" s="79">
        <v>21984</v>
      </c>
      <c r="G234" s="79">
        <v>22413</v>
      </c>
      <c r="H234" s="79">
        <v>27412</v>
      </c>
      <c r="I234" s="79">
        <v>31245</v>
      </c>
      <c r="J234" s="2"/>
      <c r="K234" s="2"/>
      <c r="L234" s="2"/>
      <c r="M234" s="2"/>
      <c r="N234" s="2"/>
      <c r="O234" s="2"/>
      <c r="P234" s="2"/>
      <c r="Q234" s="2"/>
      <c r="R234" s="2"/>
      <c r="T234" s="2"/>
      <c r="V234" s="2"/>
      <c r="W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</row>
    <row r="235" spans="2:88" s="5" customFormat="1" ht="21.75" customHeight="1" x14ac:dyDescent="0.3">
      <c r="B235" s="77" t="s">
        <v>93</v>
      </c>
      <c r="C235" s="77"/>
      <c r="D235" s="78">
        <f t="shared" si="15"/>
        <v>290647</v>
      </c>
      <c r="E235" s="79">
        <v>43001</v>
      </c>
      <c r="F235" s="79">
        <v>42668</v>
      </c>
      <c r="G235" s="79">
        <v>53372</v>
      </c>
      <c r="H235" s="79">
        <v>66102</v>
      </c>
      <c r="I235" s="79">
        <v>85504</v>
      </c>
      <c r="J235" s="2"/>
      <c r="K235" s="2"/>
      <c r="L235" s="2"/>
      <c r="M235" s="2"/>
      <c r="N235" s="2"/>
      <c r="O235" s="2"/>
      <c r="P235" s="2"/>
      <c r="Q235" s="2"/>
      <c r="R235" s="2"/>
      <c r="T235" s="2"/>
      <c r="V235" s="2"/>
      <c r="W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</row>
    <row r="236" spans="2:88" s="5" customFormat="1" ht="21.75" customHeight="1" x14ac:dyDescent="0.3">
      <c r="B236" s="77" t="s">
        <v>94</v>
      </c>
      <c r="C236" s="77"/>
      <c r="D236" s="78">
        <f t="shared" si="15"/>
        <v>304706</v>
      </c>
      <c r="E236" s="79">
        <v>51013</v>
      </c>
      <c r="F236" s="79">
        <v>47625.999999999985</v>
      </c>
      <c r="G236" s="79">
        <v>67869</v>
      </c>
      <c r="H236" s="79">
        <v>59837</v>
      </c>
      <c r="I236" s="79">
        <v>78361</v>
      </c>
      <c r="J236" s="2"/>
      <c r="K236" s="37" t="s">
        <v>23</v>
      </c>
      <c r="L236" s="38" t="s">
        <v>24</v>
      </c>
      <c r="M236" s="39"/>
      <c r="N236" s="2"/>
      <c r="O236" s="2"/>
      <c r="P236" s="2"/>
      <c r="Q236" s="2"/>
      <c r="R236" s="2"/>
      <c r="T236" s="2"/>
      <c r="V236" s="2"/>
      <c r="W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</row>
    <row r="237" spans="2:88" s="5" customFormat="1" ht="21.75" customHeight="1" x14ac:dyDescent="0.3">
      <c r="B237" s="77" t="s">
        <v>107</v>
      </c>
      <c r="C237" s="77"/>
      <c r="D237" s="78">
        <f t="shared" si="15"/>
        <v>298736</v>
      </c>
      <c r="E237" s="79">
        <v>46330</v>
      </c>
      <c r="F237" s="79">
        <v>39075</v>
      </c>
      <c r="G237" s="79">
        <v>62548</v>
      </c>
      <c r="H237" s="79">
        <v>69680</v>
      </c>
      <c r="I237" s="79">
        <v>81103</v>
      </c>
      <c r="J237" s="2"/>
      <c r="K237" s="40"/>
      <c r="L237" s="41" t="s">
        <v>156</v>
      </c>
      <c r="M237" s="42"/>
      <c r="N237" s="2"/>
      <c r="O237" s="2"/>
      <c r="P237" s="2"/>
      <c r="Q237" s="2"/>
      <c r="R237" s="2"/>
      <c r="T237" s="2"/>
      <c r="V237" s="2"/>
      <c r="W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</row>
    <row r="238" spans="2:88" s="5" customFormat="1" ht="21.75" customHeight="1" x14ac:dyDescent="0.3">
      <c r="B238" s="77" t="s">
        <v>96</v>
      </c>
      <c r="C238" s="77"/>
      <c r="D238" s="78">
        <f t="shared" si="15"/>
        <v>150291</v>
      </c>
      <c r="E238" s="79">
        <v>15563</v>
      </c>
      <c r="F238" s="79">
        <v>23545.000000000004</v>
      </c>
      <c r="G238" s="79">
        <v>33415</v>
      </c>
      <c r="H238" s="79">
        <v>35290</v>
      </c>
      <c r="I238" s="79">
        <v>42478</v>
      </c>
      <c r="J238" s="2"/>
      <c r="K238" s="43"/>
      <c r="L238" s="41" t="s">
        <v>157</v>
      </c>
      <c r="M238" s="42"/>
      <c r="N238" s="2"/>
      <c r="O238" s="2"/>
      <c r="P238" s="2"/>
      <c r="Q238" s="2"/>
      <c r="R238" s="2"/>
      <c r="T238" s="2"/>
      <c r="V238" s="2"/>
      <c r="W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</row>
    <row r="239" spans="2:88" s="5" customFormat="1" ht="21.75" customHeight="1" x14ac:dyDescent="0.3">
      <c r="B239" s="77" t="s">
        <v>97</v>
      </c>
      <c r="C239" s="77"/>
      <c r="D239" s="78">
        <f t="shared" si="15"/>
        <v>114221</v>
      </c>
      <c r="E239" s="79">
        <v>16598</v>
      </c>
      <c r="F239" s="79">
        <v>21255</v>
      </c>
      <c r="G239" s="79">
        <v>23356</v>
      </c>
      <c r="H239" s="79">
        <v>25704</v>
      </c>
      <c r="I239" s="79">
        <v>27308</v>
      </c>
      <c r="J239" s="2"/>
      <c r="K239" s="44"/>
      <c r="L239" s="41" t="s">
        <v>158</v>
      </c>
      <c r="M239" s="42"/>
      <c r="N239" s="2"/>
      <c r="O239" s="2"/>
      <c r="P239" s="2"/>
      <c r="Q239" s="2"/>
      <c r="R239" s="2"/>
      <c r="T239" s="2"/>
      <c r="V239" s="2"/>
      <c r="W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</row>
    <row r="240" spans="2:88" s="5" customFormat="1" ht="21.75" customHeight="1" thickBot="1" x14ac:dyDescent="0.35">
      <c r="B240" s="82" t="s">
        <v>98</v>
      </c>
      <c r="C240" s="82"/>
      <c r="D240" s="78">
        <f t="shared" si="15"/>
        <v>61521</v>
      </c>
      <c r="E240" s="83">
        <v>5015</v>
      </c>
      <c r="F240" s="83">
        <v>8414</v>
      </c>
      <c r="G240" s="83">
        <v>13208</v>
      </c>
      <c r="H240" s="83">
        <v>13723</v>
      </c>
      <c r="I240" s="83">
        <v>21161</v>
      </c>
      <c r="J240" s="2"/>
      <c r="K240" s="47"/>
      <c r="L240" s="41" t="s">
        <v>159</v>
      </c>
      <c r="M240" s="42"/>
      <c r="N240" s="2"/>
      <c r="O240" s="2"/>
      <c r="P240" s="2"/>
      <c r="Q240" s="2"/>
      <c r="R240" s="2"/>
      <c r="T240" s="2"/>
      <c r="V240" s="2"/>
      <c r="W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</row>
    <row r="241" spans="2:88" s="5" customFormat="1" ht="21.75" customHeight="1" x14ac:dyDescent="0.3">
      <c r="B241" s="45" t="s">
        <v>5</v>
      </c>
      <c r="C241" s="45"/>
      <c r="D241" s="46">
        <f t="shared" si="15"/>
        <v>7595805</v>
      </c>
      <c r="E241" s="46">
        <f>SUM(E215:E240)</f>
        <v>1145193</v>
      </c>
      <c r="F241" s="46">
        <f>SUM(F215:F240)</f>
        <v>1141895</v>
      </c>
      <c r="G241" s="46">
        <f>SUM(G215:G240)</f>
        <v>1498901</v>
      </c>
      <c r="H241" s="46">
        <f>SUM(H215:H240)</f>
        <v>1748917</v>
      </c>
      <c r="I241" s="46">
        <f>SUM(I215:I240)</f>
        <v>2060899</v>
      </c>
      <c r="J241" s="2"/>
      <c r="K241" s="48"/>
      <c r="L241" s="41" t="s">
        <v>160</v>
      </c>
      <c r="M241" s="42"/>
      <c r="N241" s="2"/>
      <c r="O241" s="2"/>
      <c r="P241" s="2"/>
      <c r="Q241" s="2"/>
      <c r="R241" s="2"/>
      <c r="T241" s="2"/>
      <c r="V241" s="2"/>
      <c r="W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</row>
    <row r="242" spans="2:88" s="5" customFormat="1" ht="21.75" customHeight="1" thickBot="1" x14ac:dyDescent="0.35">
      <c r="B242" s="85" t="s">
        <v>37</v>
      </c>
      <c r="C242" s="85"/>
      <c r="D242" s="86">
        <v>1</v>
      </c>
      <c r="E242" s="86">
        <f>E241/$D$241</f>
        <v>0.15076650861890215</v>
      </c>
      <c r="F242" s="86">
        <f>F241/$D$241</f>
        <v>0.15033232159066748</v>
      </c>
      <c r="G242" s="86">
        <f>G241/$D$241</f>
        <v>0.19733273826803083</v>
      </c>
      <c r="H242" s="86">
        <f>H241/$D$241</f>
        <v>0.2302477485928088</v>
      </c>
      <c r="I242" s="86">
        <f>I241/$D$241</f>
        <v>0.27132068292959072</v>
      </c>
      <c r="J242" s="2"/>
      <c r="K242" s="49"/>
      <c r="L242" s="41" t="s">
        <v>161</v>
      </c>
      <c r="M242" s="42"/>
      <c r="N242" s="2"/>
      <c r="O242" s="2"/>
      <c r="P242" s="2"/>
      <c r="Q242" s="2"/>
      <c r="R242" s="2"/>
      <c r="T242" s="2"/>
      <c r="V242" s="2"/>
      <c r="W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</row>
    <row r="243" spans="2:88" s="5" customFormat="1" ht="21.75" customHeight="1" x14ac:dyDescent="0.3">
      <c r="B243" s="70" t="s">
        <v>108</v>
      </c>
      <c r="C243" s="21"/>
      <c r="D243" s="21"/>
      <c r="E243" s="21"/>
      <c r="F243" s="21"/>
      <c r="G243" s="21"/>
      <c r="H243" s="21"/>
      <c r="I243" s="21"/>
      <c r="J243" s="2"/>
      <c r="K243" s="2"/>
      <c r="L243" s="2"/>
      <c r="M243" s="2"/>
      <c r="N243" s="2"/>
      <c r="O243" s="2"/>
      <c r="P243" s="2"/>
      <c r="Q243" s="2"/>
      <c r="R243" s="2"/>
      <c r="T243" s="2"/>
      <c r="V243" s="2"/>
      <c r="W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</row>
    <row r="244" spans="2:88" s="5" customFormat="1" ht="18.75" customHeight="1" x14ac:dyDescent="0.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V244" s="2"/>
      <c r="W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</row>
    <row r="245" spans="2:88" s="5" customFormat="1" ht="18.75" customHeight="1" x14ac:dyDescent="0.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V245" s="2"/>
      <c r="W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</row>
    <row r="246" spans="2:88" s="5" customFormat="1" ht="18.75" customHeight="1" x14ac:dyDescent="0.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V246" s="2"/>
      <c r="W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</row>
    <row r="247" spans="2:88" s="5" customFormat="1" ht="18.75" customHeight="1" x14ac:dyDescent="0.3">
      <c r="B247" s="23" t="s">
        <v>162</v>
      </c>
      <c r="C247" s="24"/>
      <c r="D247" s="24"/>
      <c r="E247" s="24"/>
      <c r="F247" s="60" t="s">
        <v>5</v>
      </c>
      <c r="G247" s="61" t="s">
        <v>37</v>
      </c>
      <c r="H247" s="108" t="s">
        <v>110</v>
      </c>
      <c r="I247" s="108" t="s">
        <v>111</v>
      </c>
      <c r="J247" s="2"/>
      <c r="K247" s="2"/>
      <c r="L247" s="24" t="s">
        <v>163</v>
      </c>
      <c r="M247" s="24"/>
      <c r="N247" s="22"/>
      <c r="O247" s="60" t="s">
        <v>5</v>
      </c>
      <c r="P247" s="61" t="s">
        <v>37</v>
      </c>
      <c r="Q247" s="128" t="s">
        <v>164</v>
      </c>
      <c r="R247" s="129"/>
      <c r="T247" s="2"/>
      <c r="V247" s="2"/>
      <c r="W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</row>
    <row r="248" spans="2:88" s="5" customFormat="1" ht="24.75" customHeight="1" x14ac:dyDescent="0.3">
      <c r="B248" s="23"/>
      <c r="C248" s="24"/>
      <c r="D248" s="24"/>
      <c r="E248" s="24"/>
      <c r="F248" s="60"/>
      <c r="G248" s="61"/>
      <c r="H248" s="35"/>
      <c r="I248" s="35"/>
      <c r="K248" s="130"/>
      <c r="L248" s="24"/>
      <c r="M248" s="24"/>
      <c r="N248" s="22"/>
      <c r="O248" s="60"/>
      <c r="P248" s="61"/>
      <c r="Q248" s="88" t="s">
        <v>110</v>
      </c>
      <c r="R248" s="88" t="s">
        <v>111</v>
      </c>
      <c r="T248" s="2"/>
      <c r="V248" s="2"/>
      <c r="W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</row>
    <row r="249" spans="2:88" ht="25.5" customHeight="1" x14ac:dyDescent="0.3">
      <c r="B249" s="109" t="s">
        <v>165</v>
      </c>
      <c r="C249" s="109"/>
      <c r="D249" s="110"/>
      <c r="E249" s="110"/>
      <c r="F249" s="111">
        <f t="shared" ref="F249:F303" si="16">H249+I249</f>
        <v>353</v>
      </c>
      <c r="G249" s="112">
        <f t="shared" ref="G249:G304" si="17">F249/$F$209</f>
        <v>1.7128447342640274E-4</v>
      </c>
      <c r="H249" s="113">
        <v>194</v>
      </c>
      <c r="I249" s="113">
        <v>159</v>
      </c>
      <c r="K249" s="130"/>
      <c r="L249" s="56" t="s">
        <v>166</v>
      </c>
      <c r="M249" s="56"/>
      <c r="N249" s="56"/>
      <c r="O249" s="91">
        <f>SUM(Q249:R249)</f>
        <v>386564</v>
      </c>
      <c r="P249" s="57">
        <f>O249/$O$253</f>
        <v>0.18757056993088939</v>
      </c>
      <c r="Q249" s="36">
        <v>110779</v>
      </c>
      <c r="R249" s="36">
        <v>275785</v>
      </c>
    </row>
    <row r="250" spans="2:88" ht="25.5" customHeight="1" x14ac:dyDescent="0.3">
      <c r="B250" s="109" t="s">
        <v>167</v>
      </c>
      <c r="C250" s="109"/>
      <c r="D250" s="110"/>
      <c r="E250" s="110"/>
      <c r="F250" s="111">
        <f t="shared" si="16"/>
        <v>1363</v>
      </c>
      <c r="G250" s="112">
        <f t="shared" si="17"/>
        <v>6.6136186198353247E-4</v>
      </c>
      <c r="H250" s="113">
        <v>687</v>
      </c>
      <c r="I250" s="113">
        <v>676</v>
      </c>
      <c r="K250" s="130"/>
      <c r="L250" s="63" t="s">
        <v>168</v>
      </c>
      <c r="M250" s="63"/>
      <c r="N250" s="63"/>
      <c r="O250" s="91">
        <f>SUM(Q250:R250)</f>
        <v>18569</v>
      </c>
      <c r="P250" s="57">
        <f>O250/$O$253</f>
        <v>9.0101455723934076E-3</v>
      </c>
      <c r="Q250" s="36">
        <v>12427</v>
      </c>
      <c r="R250" s="36">
        <v>6142</v>
      </c>
    </row>
    <row r="251" spans="2:88" ht="25.5" customHeight="1" x14ac:dyDescent="0.3">
      <c r="B251" s="109" t="s">
        <v>169</v>
      </c>
      <c r="C251" s="109"/>
      <c r="D251" s="110"/>
      <c r="E251" s="110"/>
      <c r="F251" s="111">
        <f t="shared" si="16"/>
        <v>51</v>
      </c>
      <c r="G251" s="112">
        <f t="shared" si="17"/>
        <v>2.4746481996449121E-5</v>
      </c>
      <c r="H251" s="113">
        <v>38</v>
      </c>
      <c r="I251" s="113">
        <v>13</v>
      </c>
      <c r="K251" s="130"/>
      <c r="L251" s="131" t="s">
        <v>170</v>
      </c>
      <c r="M251" s="131"/>
      <c r="N251" s="131"/>
      <c r="O251" s="91">
        <f>SUM(Q251:R251)</f>
        <v>13193</v>
      </c>
      <c r="P251" s="57">
        <f>O251/$O$253</f>
        <v>6.4015752348853582E-3</v>
      </c>
      <c r="Q251" s="36">
        <v>6565</v>
      </c>
      <c r="R251" s="36">
        <v>6628</v>
      </c>
    </row>
    <row r="252" spans="2:88" ht="25.5" customHeight="1" thickBot="1" x14ac:dyDescent="0.35">
      <c r="B252" s="109" t="s">
        <v>171</v>
      </c>
      <c r="C252" s="109"/>
      <c r="D252" s="110"/>
      <c r="E252" s="110"/>
      <c r="F252" s="111">
        <f t="shared" si="16"/>
        <v>252474</v>
      </c>
      <c r="G252" s="112">
        <f t="shared" si="17"/>
        <v>0.1225067312857156</v>
      </c>
      <c r="H252" s="113">
        <v>99</v>
      </c>
      <c r="I252" s="113">
        <v>252375</v>
      </c>
      <c r="K252" s="130"/>
      <c r="L252" s="132" t="s">
        <v>172</v>
      </c>
      <c r="M252" s="66"/>
      <c r="N252" s="133"/>
      <c r="O252" s="91">
        <f>SUM(Q252:R252)</f>
        <v>1642573</v>
      </c>
      <c r="P252" s="57">
        <f>O252/$O$253</f>
        <v>0.7970177092618318</v>
      </c>
      <c r="Q252" s="36">
        <v>1112324</v>
      </c>
      <c r="R252" s="36">
        <v>530249</v>
      </c>
    </row>
    <row r="253" spans="2:88" ht="25.5" customHeight="1" x14ac:dyDescent="0.3">
      <c r="B253" s="109" t="s">
        <v>173</v>
      </c>
      <c r="C253" s="109"/>
      <c r="D253" s="110"/>
      <c r="E253" s="110"/>
      <c r="F253" s="111">
        <f t="shared" si="16"/>
        <v>46</v>
      </c>
      <c r="G253" s="112">
        <f t="shared" si="17"/>
        <v>2.232035631052274E-5</v>
      </c>
      <c r="H253" s="113">
        <v>24</v>
      </c>
      <c r="I253" s="113">
        <v>22</v>
      </c>
      <c r="K253" s="130"/>
      <c r="L253" s="134" t="s">
        <v>5</v>
      </c>
      <c r="M253" s="134"/>
      <c r="N253" s="134"/>
      <c r="O253" s="46">
        <f>SUM(O249:O252)</f>
        <v>2060899</v>
      </c>
      <c r="P253" s="69">
        <f>SUM(P249:P252)</f>
        <v>1</v>
      </c>
      <c r="Q253" s="46">
        <f>SUM(Q249:Q252)</f>
        <v>1242095</v>
      </c>
      <c r="R253" s="46">
        <f>SUM(R249:R252)</f>
        <v>818804</v>
      </c>
    </row>
    <row r="254" spans="2:88" ht="25.5" customHeight="1" x14ac:dyDescent="0.3">
      <c r="B254" s="109" t="s">
        <v>174</v>
      </c>
      <c r="C254" s="109"/>
      <c r="D254" s="110"/>
      <c r="E254" s="110"/>
      <c r="F254" s="111">
        <f t="shared" si="16"/>
        <v>209</v>
      </c>
      <c r="G254" s="112">
        <f t="shared" si="17"/>
        <v>1.0141205367172288E-4</v>
      </c>
      <c r="H254" s="113">
        <v>95</v>
      </c>
      <c r="I254" s="113">
        <v>114</v>
      </c>
      <c r="K254" s="130"/>
      <c r="M254" s="135"/>
    </row>
    <row r="255" spans="2:88" ht="25.5" customHeight="1" x14ac:dyDescent="0.3">
      <c r="B255" s="109" t="s">
        <v>175</v>
      </c>
      <c r="C255" s="109"/>
      <c r="D255" s="110"/>
      <c r="E255" s="110"/>
      <c r="F255" s="111">
        <f t="shared" si="16"/>
        <v>1435930</v>
      </c>
      <c r="G255" s="112">
        <f t="shared" si="17"/>
        <v>0.69674933123845473</v>
      </c>
      <c r="H255" s="113">
        <v>996281</v>
      </c>
      <c r="I255" s="113">
        <v>439649</v>
      </c>
      <c r="K255" s="130"/>
    </row>
    <row r="256" spans="2:88" ht="25.5" customHeight="1" x14ac:dyDescent="0.3">
      <c r="B256" s="109" t="s">
        <v>176</v>
      </c>
      <c r="C256" s="109"/>
      <c r="D256" s="110"/>
      <c r="E256" s="110"/>
      <c r="F256" s="111">
        <f t="shared" si="16"/>
        <v>3122</v>
      </c>
      <c r="G256" s="112">
        <f t="shared" si="17"/>
        <v>1.5148728782924344E-3</v>
      </c>
      <c r="H256" s="113">
        <v>1843</v>
      </c>
      <c r="I256" s="113">
        <v>1279</v>
      </c>
      <c r="K256" s="130"/>
    </row>
    <row r="257" spans="2:18" ht="25.5" customHeight="1" x14ac:dyDescent="0.3">
      <c r="B257" s="109" t="s">
        <v>177</v>
      </c>
      <c r="C257" s="109"/>
      <c r="D257" s="110"/>
      <c r="E257" s="110"/>
      <c r="F257" s="111">
        <f t="shared" si="16"/>
        <v>8910</v>
      </c>
      <c r="G257" s="112">
        <f t="shared" si="17"/>
        <v>4.3233559723208177E-3</v>
      </c>
      <c r="H257" s="113">
        <v>4227</v>
      </c>
      <c r="I257" s="113">
        <v>4683</v>
      </c>
      <c r="K257" s="130"/>
    </row>
    <row r="258" spans="2:18" ht="25.5" customHeight="1" x14ac:dyDescent="0.3">
      <c r="B258" s="109" t="s">
        <v>178</v>
      </c>
      <c r="C258" s="109"/>
      <c r="D258" s="110"/>
      <c r="E258" s="110"/>
      <c r="F258" s="111">
        <f t="shared" si="16"/>
        <v>0</v>
      </c>
      <c r="G258" s="112">
        <f t="shared" si="17"/>
        <v>0</v>
      </c>
      <c r="H258" s="113">
        <v>0</v>
      </c>
      <c r="I258" s="113">
        <v>0</v>
      </c>
      <c r="K258" s="130"/>
    </row>
    <row r="259" spans="2:18" ht="25.5" customHeight="1" x14ac:dyDescent="0.3">
      <c r="B259" s="109" t="s">
        <v>179</v>
      </c>
      <c r="C259" s="109"/>
      <c r="D259" s="110"/>
      <c r="E259" s="110"/>
      <c r="F259" s="111">
        <f t="shared" si="16"/>
        <v>3492</v>
      </c>
      <c r="G259" s="112">
        <f t="shared" si="17"/>
        <v>1.694406179050987E-3</v>
      </c>
      <c r="H259" s="113">
        <v>1900</v>
      </c>
      <c r="I259" s="113">
        <v>1592</v>
      </c>
      <c r="K259" s="130"/>
    </row>
    <row r="260" spans="2:18" ht="25.5" customHeight="1" x14ac:dyDescent="0.3">
      <c r="B260" s="109" t="s">
        <v>180</v>
      </c>
      <c r="C260" s="109"/>
      <c r="D260" s="110"/>
      <c r="E260" s="110"/>
      <c r="F260" s="111">
        <f t="shared" si="16"/>
        <v>0</v>
      </c>
      <c r="G260" s="112">
        <f t="shared" si="17"/>
        <v>0</v>
      </c>
      <c r="H260" s="113">
        <v>0</v>
      </c>
      <c r="I260" s="113">
        <v>0</v>
      </c>
      <c r="K260" s="130"/>
    </row>
    <row r="261" spans="2:18" ht="25.5" customHeight="1" x14ac:dyDescent="0.3">
      <c r="B261" s="109" t="s">
        <v>181</v>
      </c>
      <c r="C261" s="109"/>
      <c r="D261" s="110"/>
      <c r="E261" s="110"/>
      <c r="F261" s="111">
        <f t="shared" si="16"/>
        <v>100</v>
      </c>
      <c r="G261" s="112">
        <f t="shared" si="17"/>
        <v>4.8522513718527692E-5</v>
      </c>
      <c r="H261" s="113">
        <v>60</v>
      </c>
      <c r="I261" s="113">
        <v>40</v>
      </c>
      <c r="K261" s="130"/>
    </row>
    <row r="262" spans="2:18" ht="25.5" customHeight="1" x14ac:dyDescent="0.3">
      <c r="B262" s="109" t="s">
        <v>182</v>
      </c>
      <c r="C262" s="109"/>
      <c r="D262" s="110"/>
      <c r="E262" s="110"/>
      <c r="F262" s="111">
        <f t="shared" si="16"/>
        <v>0</v>
      </c>
      <c r="G262" s="112">
        <f t="shared" si="17"/>
        <v>0</v>
      </c>
      <c r="H262" s="113">
        <v>0</v>
      </c>
      <c r="I262" s="113">
        <v>0</v>
      </c>
      <c r="K262" s="130"/>
      <c r="L262" s="24" t="s">
        <v>183</v>
      </c>
      <c r="M262" s="22"/>
      <c r="N262" s="60" t="s">
        <v>5</v>
      </c>
      <c r="O262" s="61" t="s">
        <v>37</v>
      </c>
      <c r="P262" s="128" t="s">
        <v>164</v>
      </c>
      <c r="Q262" s="129"/>
    </row>
    <row r="263" spans="2:18" ht="25.5" customHeight="1" x14ac:dyDescent="0.3">
      <c r="B263" s="109" t="s">
        <v>184</v>
      </c>
      <c r="C263" s="109"/>
      <c r="D263" s="110"/>
      <c r="E263" s="110"/>
      <c r="F263" s="111">
        <f t="shared" si="16"/>
        <v>13253</v>
      </c>
      <c r="G263" s="112">
        <f t="shared" si="17"/>
        <v>6.430688743116475E-3</v>
      </c>
      <c r="H263" s="113">
        <v>5594</v>
      </c>
      <c r="I263" s="113">
        <v>7659</v>
      </c>
      <c r="K263" s="130"/>
      <c r="L263" s="24"/>
      <c r="M263" s="22"/>
      <c r="N263" s="60"/>
      <c r="O263" s="61"/>
      <c r="P263" s="88" t="s">
        <v>110</v>
      </c>
      <c r="Q263" s="88" t="s">
        <v>111</v>
      </c>
    </row>
    <row r="264" spans="2:18" ht="25.5" customHeight="1" x14ac:dyDescent="0.3">
      <c r="B264" s="109" t="s">
        <v>185</v>
      </c>
      <c r="C264" s="109"/>
      <c r="D264" s="110"/>
      <c r="E264" s="110"/>
      <c r="F264" s="111">
        <f t="shared" si="16"/>
        <v>39491</v>
      </c>
      <c r="G264" s="112">
        <f t="shared" si="17"/>
        <v>1.916202589258377E-2</v>
      </c>
      <c r="H264" s="113">
        <v>22299</v>
      </c>
      <c r="I264" s="113">
        <v>17192</v>
      </c>
      <c r="K264" s="130"/>
      <c r="L264" s="25" t="s">
        <v>186</v>
      </c>
      <c r="M264" s="25"/>
      <c r="N264" s="91">
        <f>SUM(P264:Q264)</f>
        <v>1790771</v>
      </c>
      <c r="O264" s="57">
        <f>N264/$N$266</f>
        <v>0.86892710414241547</v>
      </c>
      <c r="P264" s="36">
        <v>1062278</v>
      </c>
      <c r="Q264" s="36">
        <v>728493</v>
      </c>
    </row>
    <row r="265" spans="2:18" ht="25.5" customHeight="1" thickBot="1" x14ac:dyDescent="0.35">
      <c r="B265" s="109" t="s">
        <v>187</v>
      </c>
      <c r="C265" s="109"/>
      <c r="D265" s="110"/>
      <c r="E265" s="110"/>
      <c r="F265" s="111">
        <f t="shared" si="16"/>
        <v>64117</v>
      </c>
      <c r="G265" s="112">
        <f t="shared" si="17"/>
        <v>3.11111801209084E-2</v>
      </c>
      <c r="H265" s="113">
        <v>36258</v>
      </c>
      <c r="I265" s="113">
        <v>27859</v>
      </c>
      <c r="K265" s="130"/>
      <c r="L265" s="136" t="s">
        <v>188</v>
      </c>
      <c r="M265" s="136"/>
      <c r="N265" s="91">
        <f>SUM(P265:Q265)</f>
        <v>270128</v>
      </c>
      <c r="O265" s="57">
        <f>N265/$N$266</f>
        <v>0.13107289585758447</v>
      </c>
      <c r="P265" s="36">
        <v>179817</v>
      </c>
      <c r="Q265" s="36">
        <v>90311</v>
      </c>
    </row>
    <row r="266" spans="2:18" ht="25.5" customHeight="1" x14ac:dyDescent="0.3">
      <c r="B266" s="109" t="s">
        <v>189</v>
      </c>
      <c r="C266" s="109"/>
      <c r="D266" s="110"/>
      <c r="E266" s="110"/>
      <c r="F266" s="111">
        <f t="shared" si="16"/>
        <v>1893</v>
      </c>
      <c r="G266" s="112">
        <f t="shared" si="17"/>
        <v>9.1853118469172924E-4</v>
      </c>
      <c r="H266" s="113">
        <v>1076</v>
      </c>
      <c r="I266" s="113">
        <v>817</v>
      </c>
      <c r="K266" s="130"/>
      <c r="L266" s="137" t="s">
        <v>5</v>
      </c>
      <c r="M266" s="137"/>
      <c r="N266" s="46">
        <f>SUM(N264:N265)</f>
        <v>2060899</v>
      </c>
      <c r="O266" s="69">
        <f>SUM(O264:O265)</f>
        <v>1</v>
      </c>
      <c r="P266" s="46">
        <f>SUM(P264:P265)</f>
        <v>1242095</v>
      </c>
      <c r="Q266" s="46">
        <f>SUM(Q264:Q265)</f>
        <v>818804</v>
      </c>
    </row>
    <row r="267" spans="2:18" ht="25.5" customHeight="1" x14ac:dyDescent="0.3">
      <c r="B267" s="109" t="s">
        <v>190</v>
      </c>
      <c r="C267" s="109"/>
      <c r="D267" s="110"/>
      <c r="E267" s="110"/>
      <c r="F267" s="111">
        <f t="shared" si="16"/>
        <v>0</v>
      </c>
      <c r="G267" s="112">
        <f t="shared" si="17"/>
        <v>0</v>
      </c>
      <c r="H267" s="113">
        <v>0</v>
      </c>
      <c r="I267" s="113">
        <v>0</v>
      </c>
      <c r="K267" s="130"/>
    </row>
    <row r="268" spans="2:18" ht="25.5" customHeight="1" x14ac:dyDescent="0.3">
      <c r="B268" s="109" t="s">
        <v>191</v>
      </c>
      <c r="C268" s="109"/>
      <c r="D268" s="110"/>
      <c r="E268" s="110"/>
      <c r="F268" s="111">
        <f t="shared" si="16"/>
        <v>0</v>
      </c>
      <c r="G268" s="112">
        <f t="shared" si="17"/>
        <v>0</v>
      </c>
      <c r="H268" s="113">
        <v>0</v>
      </c>
      <c r="I268" s="113">
        <v>0</v>
      </c>
      <c r="K268" s="130"/>
      <c r="N268" s="50"/>
      <c r="O268" s="50"/>
      <c r="P268" s="50"/>
      <c r="Q268" s="50"/>
      <c r="R268" s="50"/>
    </row>
    <row r="269" spans="2:18" ht="25.5" customHeight="1" x14ac:dyDescent="0.3">
      <c r="B269" s="109" t="s">
        <v>192</v>
      </c>
      <c r="C269" s="109"/>
      <c r="D269" s="110"/>
      <c r="E269" s="110"/>
      <c r="F269" s="111">
        <f t="shared" si="16"/>
        <v>0</v>
      </c>
      <c r="G269" s="112">
        <f t="shared" si="17"/>
        <v>0</v>
      </c>
      <c r="H269" s="113">
        <v>0</v>
      </c>
      <c r="I269" s="113">
        <v>0</v>
      </c>
      <c r="K269" s="130"/>
    </row>
    <row r="270" spans="2:18" ht="25.5" customHeight="1" x14ac:dyDescent="0.3">
      <c r="B270" s="109" t="s">
        <v>193</v>
      </c>
      <c r="C270" s="109"/>
      <c r="D270" s="110"/>
      <c r="E270" s="110"/>
      <c r="F270" s="111">
        <f t="shared" si="16"/>
        <v>0</v>
      </c>
      <c r="G270" s="112">
        <f t="shared" si="17"/>
        <v>0</v>
      </c>
      <c r="H270" s="113">
        <v>0</v>
      </c>
      <c r="I270" s="113">
        <v>0</v>
      </c>
      <c r="K270" s="130"/>
    </row>
    <row r="271" spans="2:18" ht="25.5" customHeight="1" x14ac:dyDescent="0.3">
      <c r="B271" s="109" t="s">
        <v>194</v>
      </c>
      <c r="C271" s="109"/>
      <c r="D271" s="110"/>
      <c r="E271" s="110"/>
      <c r="F271" s="111">
        <f t="shared" si="16"/>
        <v>0</v>
      </c>
      <c r="G271" s="112">
        <f t="shared" si="17"/>
        <v>0</v>
      </c>
      <c r="H271" s="113">
        <v>0</v>
      </c>
      <c r="I271" s="113">
        <v>0</v>
      </c>
      <c r="K271" s="130"/>
    </row>
    <row r="272" spans="2:18" ht="25.5" customHeight="1" x14ac:dyDescent="0.3">
      <c r="B272" s="109" t="s">
        <v>195</v>
      </c>
      <c r="C272" s="109"/>
      <c r="D272" s="110"/>
      <c r="E272" s="110"/>
      <c r="F272" s="111">
        <f t="shared" si="16"/>
        <v>0</v>
      </c>
      <c r="G272" s="112">
        <f t="shared" si="17"/>
        <v>0</v>
      </c>
      <c r="H272" s="113">
        <v>0</v>
      </c>
      <c r="I272" s="113">
        <v>0</v>
      </c>
      <c r="K272" s="130"/>
      <c r="R272"/>
    </row>
    <row r="273" spans="2:18" ht="25.5" customHeight="1" x14ac:dyDescent="0.3">
      <c r="B273" s="109" t="s">
        <v>196</v>
      </c>
      <c r="C273" s="109"/>
      <c r="D273" s="110"/>
      <c r="E273" s="110"/>
      <c r="F273" s="111">
        <f t="shared" si="16"/>
        <v>0</v>
      </c>
      <c r="G273" s="112">
        <f t="shared" si="17"/>
        <v>0</v>
      </c>
      <c r="H273" s="113">
        <v>0</v>
      </c>
      <c r="I273" s="113">
        <v>0</v>
      </c>
      <c r="K273" s="130"/>
      <c r="R273"/>
    </row>
    <row r="274" spans="2:18" ht="25.5" customHeight="1" x14ac:dyDescent="0.3">
      <c r="B274" s="109" t="s">
        <v>197</v>
      </c>
      <c r="C274" s="109"/>
      <c r="D274" s="110"/>
      <c r="E274" s="110"/>
      <c r="F274" s="111">
        <f t="shared" si="16"/>
        <v>0</v>
      </c>
      <c r="G274" s="112">
        <f t="shared" si="17"/>
        <v>0</v>
      </c>
      <c r="H274" s="113">
        <v>0</v>
      </c>
      <c r="I274" s="113">
        <v>0</v>
      </c>
      <c r="K274" s="130"/>
      <c r="R274"/>
    </row>
    <row r="275" spans="2:18" ht="25.5" customHeight="1" x14ac:dyDescent="0.3">
      <c r="B275" s="109" t="s">
        <v>198</v>
      </c>
      <c r="C275" s="109"/>
      <c r="D275" s="110"/>
      <c r="E275" s="110"/>
      <c r="F275" s="111">
        <f t="shared" si="16"/>
        <v>93</v>
      </c>
      <c r="G275" s="112">
        <f t="shared" si="17"/>
        <v>4.5125937758230754E-5</v>
      </c>
      <c r="H275" s="113">
        <v>62</v>
      </c>
      <c r="I275" s="113">
        <v>31</v>
      </c>
      <c r="K275" s="130"/>
      <c r="R275"/>
    </row>
    <row r="276" spans="2:18" ht="25.5" customHeight="1" x14ac:dyDescent="0.3">
      <c r="B276" s="109" t="s">
        <v>199</v>
      </c>
      <c r="C276" s="109"/>
      <c r="D276" s="110"/>
      <c r="E276" s="110"/>
      <c r="F276" s="111">
        <f t="shared" si="16"/>
        <v>0</v>
      </c>
      <c r="G276" s="112">
        <f t="shared" si="17"/>
        <v>0</v>
      </c>
      <c r="H276" s="113">
        <v>0</v>
      </c>
      <c r="I276" s="113">
        <v>0</v>
      </c>
      <c r="K276" s="130"/>
      <c r="R276"/>
    </row>
    <row r="277" spans="2:18" ht="25.5" customHeight="1" x14ac:dyDescent="0.3">
      <c r="B277" s="109" t="s">
        <v>200</v>
      </c>
      <c r="C277" s="109"/>
      <c r="D277" s="110"/>
      <c r="E277" s="110"/>
      <c r="F277" s="111">
        <f t="shared" si="16"/>
        <v>0</v>
      </c>
      <c r="G277" s="112">
        <f t="shared" si="17"/>
        <v>0</v>
      </c>
      <c r="H277" s="113">
        <v>0</v>
      </c>
      <c r="I277" s="113">
        <v>0</v>
      </c>
      <c r="K277" s="130"/>
      <c r="R277"/>
    </row>
    <row r="278" spans="2:18" ht="25.5" customHeight="1" x14ac:dyDescent="0.3">
      <c r="B278" s="109" t="s">
        <v>201</v>
      </c>
      <c r="C278" s="109"/>
      <c r="D278" s="110"/>
      <c r="E278" s="110"/>
      <c r="F278" s="111">
        <f t="shared" si="16"/>
        <v>0</v>
      </c>
      <c r="G278" s="112">
        <f t="shared" si="17"/>
        <v>0</v>
      </c>
      <c r="H278" s="113">
        <v>0</v>
      </c>
      <c r="I278" s="113">
        <v>0</v>
      </c>
      <c r="K278" s="130"/>
      <c r="R278"/>
    </row>
    <row r="279" spans="2:18" ht="25.5" customHeight="1" x14ac:dyDescent="0.3">
      <c r="B279" s="109" t="s">
        <v>202</v>
      </c>
      <c r="C279" s="109"/>
      <c r="D279" s="110"/>
      <c r="E279" s="110"/>
      <c r="F279" s="111">
        <f t="shared" si="16"/>
        <v>61718</v>
      </c>
      <c r="G279" s="112">
        <f t="shared" si="17"/>
        <v>2.994712501680092E-2</v>
      </c>
      <c r="H279" s="113">
        <v>32745</v>
      </c>
      <c r="I279" s="113">
        <v>28973</v>
      </c>
      <c r="K279" s="130"/>
      <c r="R279"/>
    </row>
    <row r="280" spans="2:18" ht="25.5" customHeight="1" x14ac:dyDescent="0.3">
      <c r="B280" s="109" t="s">
        <v>203</v>
      </c>
      <c r="C280" s="109"/>
      <c r="D280" s="110"/>
      <c r="E280" s="110"/>
      <c r="F280" s="111">
        <f t="shared" si="16"/>
        <v>0</v>
      </c>
      <c r="G280" s="112">
        <f t="shared" si="17"/>
        <v>0</v>
      </c>
      <c r="H280" s="113">
        <v>0</v>
      </c>
      <c r="I280" s="113">
        <v>0</v>
      </c>
      <c r="K280" s="130"/>
      <c r="R280"/>
    </row>
    <row r="281" spans="2:18" ht="25.5" customHeight="1" x14ac:dyDescent="0.3">
      <c r="B281" s="109" t="s">
        <v>204</v>
      </c>
      <c r="C281" s="109"/>
      <c r="D281" s="110"/>
      <c r="E281" s="110"/>
      <c r="F281" s="111">
        <f t="shared" si="16"/>
        <v>0</v>
      </c>
      <c r="G281" s="112">
        <f t="shared" si="17"/>
        <v>0</v>
      </c>
      <c r="H281" s="113">
        <v>0</v>
      </c>
      <c r="I281" s="113">
        <v>0</v>
      </c>
      <c r="K281" s="130"/>
      <c r="R281"/>
    </row>
    <row r="282" spans="2:18" ht="25.5" customHeight="1" x14ac:dyDescent="0.3">
      <c r="B282" s="109" t="s">
        <v>205</v>
      </c>
      <c r="C282" s="109"/>
      <c r="D282" s="110"/>
      <c r="E282" s="110"/>
      <c r="F282" s="111">
        <f t="shared" si="16"/>
        <v>0</v>
      </c>
      <c r="G282" s="112">
        <f t="shared" si="17"/>
        <v>0</v>
      </c>
      <c r="H282" s="113">
        <v>0</v>
      </c>
      <c r="I282" s="113">
        <v>0</v>
      </c>
      <c r="K282" s="130"/>
      <c r="R282"/>
    </row>
    <row r="283" spans="2:18" ht="25.5" customHeight="1" x14ac:dyDescent="0.3">
      <c r="B283" s="109" t="s">
        <v>206</v>
      </c>
      <c r="C283" s="109"/>
      <c r="D283" s="110"/>
      <c r="E283" s="110"/>
      <c r="F283" s="111">
        <f t="shared" si="16"/>
        <v>0</v>
      </c>
      <c r="G283" s="112">
        <f t="shared" si="17"/>
        <v>0</v>
      </c>
      <c r="H283" s="113">
        <v>0</v>
      </c>
      <c r="I283" s="113">
        <v>0</v>
      </c>
      <c r="K283" s="130"/>
      <c r="L283"/>
      <c r="M283"/>
      <c r="N283"/>
      <c r="O283"/>
      <c r="P283"/>
      <c r="Q283"/>
      <c r="R283"/>
    </row>
    <row r="284" spans="2:18" ht="25.5" customHeight="1" x14ac:dyDescent="0.3">
      <c r="B284" s="109" t="s">
        <v>207</v>
      </c>
      <c r="C284" s="109"/>
      <c r="D284" s="110"/>
      <c r="E284" s="110"/>
      <c r="F284" s="111">
        <f t="shared" si="16"/>
        <v>0</v>
      </c>
      <c r="G284" s="112">
        <f t="shared" si="17"/>
        <v>0</v>
      </c>
      <c r="H284" s="113">
        <v>0</v>
      </c>
      <c r="I284" s="113">
        <v>0</v>
      </c>
      <c r="K284" s="130"/>
      <c r="L284" s="24" t="s">
        <v>4</v>
      </c>
      <c r="M284" s="22"/>
      <c r="N284" s="51">
        <v>2023</v>
      </c>
      <c r="O284" s="51">
        <v>2024</v>
      </c>
      <c r="P284" s="138" t="s">
        <v>75</v>
      </c>
      <c r="Q284"/>
      <c r="R284"/>
    </row>
    <row r="285" spans="2:18" ht="25.5" customHeight="1" x14ac:dyDescent="0.3">
      <c r="B285" s="109" t="s">
        <v>208</v>
      </c>
      <c r="C285" s="109"/>
      <c r="D285" s="110"/>
      <c r="E285" s="110"/>
      <c r="F285" s="111">
        <f t="shared" si="16"/>
        <v>508</v>
      </c>
      <c r="G285" s="112">
        <f t="shared" si="17"/>
        <v>2.4649436969012068E-4</v>
      </c>
      <c r="H285" s="113">
        <v>251</v>
      </c>
      <c r="I285" s="113">
        <v>257</v>
      </c>
      <c r="K285" s="130"/>
      <c r="L285" s="63" t="s">
        <v>6</v>
      </c>
      <c r="M285" s="63"/>
      <c r="N285" s="64">
        <v>28384</v>
      </c>
      <c r="O285" s="64">
        <v>46243</v>
      </c>
      <c r="P285" s="65">
        <f t="shared" ref="P285:P297" si="18">O285/N285-1</f>
        <v>0.62919250281848926</v>
      </c>
    </row>
    <row r="286" spans="2:18" ht="25.5" customHeight="1" x14ac:dyDescent="0.3">
      <c r="B286" s="109" t="s">
        <v>209</v>
      </c>
      <c r="C286" s="109"/>
      <c r="D286" s="110"/>
      <c r="E286" s="110"/>
      <c r="F286" s="111">
        <f t="shared" si="16"/>
        <v>1691</v>
      </c>
      <c r="G286" s="112">
        <f t="shared" si="17"/>
        <v>8.2051570698030325E-4</v>
      </c>
      <c r="H286" s="113">
        <v>849</v>
      </c>
      <c r="I286" s="113">
        <v>842</v>
      </c>
      <c r="K286" s="130"/>
      <c r="L286" s="63" t="s">
        <v>7</v>
      </c>
      <c r="M286" s="63"/>
      <c r="N286" s="64">
        <v>80565</v>
      </c>
      <c r="O286" s="64">
        <v>87827</v>
      </c>
      <c r="P286" s="65">
        <f t="shared" si="18"/>
        <v>9.0138397567181672E-2</v>
      </c>
    </row>
    <row r="287" spans="2:18" ht="25.5" customHeight="1" x14ac:dyDescent="0.3">
      <c r="B287" s="109" t="s">
        <v>210</v>
      </c>
      <c r="C287" s="109"/>
      <c r="D287" s="110"/>
      <c r="E287" s="110"/>
      <c r="F287" s="111">
        <f t="shared" si="16"/>
        <v>305</v>
      </c>
      <c r="G287" s="112">
        <f t="shared" si="17"/>
        <v>1.4799366684150947E-4</v>
      </c>
      <c r="H287" s="113">
        <v>151</v>
      </c>
      <c r="I287" s="113">
        <v>154</v>
      </c>
      <c r="K287"/>
      <c r="L287" s="63" t="s">
        <v>8</v>
      </c>
      <c r="M287" s="63"/>
      <c r="N287" s="64">
        <v>177911</v>
      </c>
      <c r="O287" s="64">
        <v>189489</v>
      </c>
      <c r="P287" s="65">
        <f t="shared" si="18"/>
        <v>6.5077482561505473E-2</v>
      </c>
      <c r="Q287"/>
      <c r="R287"/>
    </row>
    <row r="288" spans="2:18" ht="25.5" customHeight="1" x14ac:dyDescent="0.3">
      <c r="B288" s="109" t="s">
        <v>211</v>
      </c>
      <c r="C288" s="109"/>
      <c r="D288" s="110"/>
      <c r="E288" s="110"/>
      <c r="F288" s="111">
        <f t="shared" si="16"/>
        <v>6760</v>
      </c>
      <c r="G288" s="112">
        <f t="shared" si="17"/>
        <v>3.2801219273724718E-3</v>
      </c>
      <c r="H288" s="113">
        <v>3298</v>
      </c>
      <c r="I288" s="113">
        <v>3462</v>
      </c>
      <c r="K288"/>
      <c r="L288" s="63" t="s">
        <v>9</v>
      </c>
      <c r="M288" s="63"/>
      <c r="N288" s="64">
        <v>123746</v>
      </c>
      <c r="O288" s="64">
        <v>181374</v>
      </c>
      <c r="P288" s="65">
        <f t="shared" si="18"/>
        <v>0.4656958608763111</v>
      </c>
      <c r="Q288"/>
      <c r="R288"/>
    </row>
    <row r="289" spans="2:54" ht="25.5" customHeight="1" x14ac:dyDescent="0.3">
      <c r="B289" s="109" t="s">
        <v>212</v>
      </c>
      <c r="C289" s="109"/>
      <c r="D289" s="110"/>
      <c r="E289" s="110"/>
      <c r="F289" s="111">
        <f t="shared" si="16"/>
        <v>4</v>
      </c>
      <c r="G289" s="112">
        <f t="shared" si="17"/>
        <v>1.9409005487411075E-6</v>
      </c>
      <c r="H289" s="113">
        <v>1</v>
      </c>
      <c r="I289" s="113">
        <v>3</v>
      </c>
      <c r="K289"/>
      <c r="L289" s="63" t="s">
        <v>10</v>
      </c>
      <c r="M289" s="63"/>
      <c r="N289" s="64">
        <v>152351</v>
      </c>
      <c r="O289" s="64">
        <v>185877</v>
      </c>
      <c r="P289" s="65">
        <f t="shared" si="18"/>
        <v>0.22005763007791224</v>
      </c>
      <c r="Q289"/>
      <c r="R289"/>
    </row>
    <row r="290" spans="2:54" ht="25.5" customHeight="1" x14ac:dyDescent="0.3">
      <c r="B290" s="109" t="s">
        <v>213</v>
      </c>
      <c r="C290" s="109"/>
      <c r="D290" s="110"/>
      <c r="E290" s="110"/>
      <c r="F290" s="111">
        <f t="shared" si="16"/>
        <v>35</v>
      </c>
      <c r="G290" s="112">
        <f t="shared" si="17"/>
        <v>1.6982879801484691E-5</v>
      </c>
      <c r="H290" s="113">
        <v>16</v>
      </c>
      <c r="I290" s="113">
        <v>19</v>
      </c>
      <c r="K290"/>
      <c r="L290" s="63" t="s">
        <v>11</v>
      </c>
      <c r="M290" s="63"/>
      <c r="N290" s="64">
        <v>156701</v>
      </c>
      <c r="O290" s="64">
        <v>201591</v>
      </c>
      <c r="P290" s="65">
        <f t="shared" si="18"/>
        <v>0.28646913548732944</v>
      </c>
      <c r="Q290"/>
      <c r="R290"/>
    </row>
    <row r="291" spans="2:54" ht="25.5" customHeight="1" x14ac:dyDescent="0.3">
      <c r="B291" s="109" t="s">
        <v>214</v>
      </c>
      <c r="C291" s="109"/>
      <c r="D291" s="110"/>
      <c r="E291" s="110"/>
      <c r="F291" s="111">
        <f t="shared" si="16"/>
        <v>0</v>
      </c>
      <c r="G291" s="112">
        <f t="shared" si="17"/>
        <v>0</v>
      </c>
      <c r="H291" s="113">
        <v>0</v>
      </c>
      <c r="I291" s="113">
        <v>0</v>
      </c>
      <c r="K291"/>
      <c r="L291" s="63" t="s">
        <v>12</v>
      </c>
      <c r="M291" s="63"/>
      <c r="N291" s="64">
        <v>146915</v>
      </c>
      <c r="O291" s="64">
        <v>183962</v>
      </c>
      <c r="P291" s="65">
        <f t="shared" si="18"/>
        <v>0.25216621856175347</v>
      </c>
      <c r="Q291"/>
      <c r="R291"/>
    </row>
    <row r="292" spans="2:54" ht="25.5" customHeight="1" x14ac:dyDescent="0.3">
      <c r="B292" s="109" t="s">
        <v>215</v>
      </c>
      <c r="C292" s="109"/>
      <c r="D292" s="110"/>
      <c r="E292" s="110"/>
      <c r="F292" s="111">
        <f t="shared" si="16"/>
        <v>0</v>
      </c>
      <c r="G292" s="112">
        <f t="shared" si="17"/>
        <v>0</v>
      </c>
      <c r="H292" s="113">
        <v>0</v>
      </c>
      <c r="I292" s="113">
        <v>0</v>
      </c>
      <c r="K292"/>
      <c r="L292" s="63" t="s">
        <v>13</v>
      </c>
      <c r="M292" s="63"/>
      <c r="N292" s="64">
        <v>153509</v>
      </c>
      <c r="O292" s="64">
        <v>183937</v>
      </c>
      <c r="P292" s="65">
        <f t="shared" si="18"/>
        <v>0.1982163912213617</v>
      </c>
      <c r="Q292"/>
      <c r="R292"/>
    </row>
    <row r="293" spans="2:54" ht="25.5" customHeight="1" x14ac:dyDescent="0.3">
      <c r="B293" s="109" t="s">
        <v>216</v>
      </c>
      <c r="C293" s="109"/>
      <c r="D293" s="110"/>
      <c r="E293" s="110"/>
      <c r="F293" s="111">
        <f t="shared" si="16"/>
        <v>35</v>
      </c>
      <c r="G293" s="112">
        <f t="shared" si="17"/>
        <v>1.6982879801484691E-5</v>
      </c>
      <c r="H293" s="113">
        <v>20</v>
      </c>
      <c r="I293" s="113">
        <v>15</v>
      </c>
      <c r="K293"/>
      <c r="L293" s="63" t="s">
        <v>14</v>
      </c>
      <c r="M293" s="63"/>
      <c r="N293" s="64">
        <v>170522</v>
      </c>
      <c r="O293" s="64">
        <v>199371</v>
      </c>
      <c r="P293" s="65">
        <f t="shared" si="18"/>
        <v>0.16918051629701747</v>
      </c>
      <c r="Q293"/>
      <c r="R293"/>
      <c r="T293"/>
    </row>
    <row r="294" spans="2:54" ht="25.5" customHeight="1" x14ac:dyDescent="0.3">
      <c r="B294" s="109" t="s">
        <v>217</v>
      </c>
      <c r="C294" s="109"/>
      <c r="D294" s="110"/>
      <c r="E294" s="110"/>
      <c r="F294" s="111">
        <f t="shared" si="16"/>
        <v>103562</v>
      </c>
      <c r="G294" s="112">
        <f t="shared" si="17"/>
        <v>5.0250885657181645E-2</v>
      </c>
      <c r="H294" s="113">
        <v>75258</v>
      </c>
      <c r="I294" s="113">
        <v>28304</v>
      </c>
      <c r="K294"/>
      <c r="L294" s="63" t="s">
        <v>15</v>
      </c>
      <c r="M294" s="63"/>
      <c r="N294" s="64">
        <v>164081</v>
      </c>
      <c r="O294" s="64">
        <v>191518</v>
      </c>
      <c r="P294" s="65">
        <f t="shared" si="18"/>
        <v>0.16721619200273041</v>
      </c>
      <c r="Q294"/>
      <c r="R294"/>
      <c r="T294"/>
    </row>
    <row r="295" spans="2:54" ht="25.5" customHeight="1" x14ac:dyDescent="0.3">
      <c r="B295" s="109" t="s">
        <v>218</v>
      </c>
      <c r="C295" s="109"/>
      <c r="D295" s="110"/>
      <c r="E295" s="110"/>
      <c r="F295" s="111">
        <f t="shared" si="16"/>
        <v>2639</v>
      </c>
      <c r="G295" s="112">
        <f t="shared" si="17"/>
        <v>1.2805091370319457E-3</v>
      </c>
      <c r="H295" s="113">
        <v>1570</v>
      </c>
      <c r="I295" s="113">
        <v>1069</v>
      </c>
      <c r="K295" s="130"/>
      <c r="L295" s="63" t="s">
        <v>16</v>
      </c>
      <c r="M295" s="63"/>
      <c r="N295" s="64">
        <v>287281</v>
      </c>
      <c r="O295" s="64">
        <v>297042</v>
      </c>
      <c r="P295" s="65">
        <f t="shared" si="18"/>
        <v>3.3977186100020429E-2</v>
      </c>
      <c r="R295" s="139"/>
      <c r="S295" s="139"/>
      <c r="T295"/>
      <c r="V295" s="5"/>
      <c r="W295" s="5"/>
      <c r="BA295" s="2"/>
      <c r="BB295" s="2"/>
    </row>
    <row r="296" spans="2:54" ht="25.5" customHeight="1" thickBot="1" x14ac:dyDescent="0.35">
      <c r="B296" s="109" t="s">
        <v>219</v>
      </c>
      <c r="C296" s="109"/>
      <c r="D296" s="110"/>
      <c r="E296" s="110"/>
      <c r="F296" s="111">
        <f t="shared" si="16"/>
        <v>42952</v>
      </c>
      <c r="G296" s="112">
        <f t="shared" si="17"/>
        <v>2.0841390092382013E-2</v>
      </c>
      <c r="H296" s="113">
        <v>42412</v>
      </c>
      <c r="I296" s="113">
        <v>540</v>
      </c>
      <c r="K296" s="130"/>
      <c r="L296" s="66" t="s">
        <v>17</v>
      </c>
      <c r="M296" s="66"/>
      <c r="N296" s="67">
        <v>106951</v>
      </c>
      <c r="O296" s="67">
        <v>112668</v>
      </c>
      <c r="P296" s="68">
        <f t="shared" si="18"/>
        <v>5.3454385653243008E-2</v>
      </c>
      <c r="R296" s="139"/>
      <c r="S296" s="139"/>
      <c r="T296"/>
      <c r="V296" s="5"/>
      <c r="W296" s="5"/>
      <c r="BA296" s="2"/>
      <c r="BB296" s="2"/>
    </row>
    <row r="297" spans="2:54" ht="25.5" customHeight="1" x14ac:dyDescent="0.3">
      <c r="B297" s="109" t="s">
        <v>220</v>
      </c>
      <c r="C297" s="109"/>
      <c r="D297" s="110"/>
      <c r="E297" s="110"/>
      <c r="F297" s="111">
        <f t="shared" si="16"/>
        <v>308</v>
      </c>
      <c r="G297" s="112">
        <f t="shared" si="17"/>
        <v>1.4944934225306528E-4</v>
      </c>
      <c r="H297" s="113">
        <v>261</v>
      </c>
      <c r="I297" s="113">
        <v>47</v>
      </c>
      <c r="K297" s="130"/>
      <c r="L297" s="45" t="s">
        <v>5</v>
      </c>
      <c r="M297" s="45"/>
      <c r="N297" s="46">
        <f>IF(O296&gt;0,SUM(N285:N296),IF(O295&gt;0,SUM(N285:N295),IF(O294&gt;0,SUM(N285:N294),IF(O293&gt;0,SUM(N285:N293),IF(O292&gt;0,SUM(N285:N292),IF(O291&gt;0,SUM(N285:N291),IF(O290&gt;0,SUM(N285:N290),IF(O289&gt;0,SUM(N285:N289),IF(O288&gt;0,SUM(N285:N288),IF(O287&gt;0,SUM(N285:N287),IF(O286&gt;0,SUM(N285:N286),IF(O285&gt;0,N285,0))))))))))))</f>
        <v>1748917</v>
      </c>
      <c r="O297" s="46">
        <f>SUM(O285:O296)</f>
        <v>2060899</v>
      </c>
      <c r="P297" s="69">
        <f t="shared" si="18"/>
        <v>0.17838582391274138</v>
      </c>
      <c r="R297" s="139"/>
      <c r="S297" s="139"/>
      <c r="T297"/>
      <c r="V297" s="5"/>
      <c r="W297" s="5"/>
      <c r="BA297" s="2"/>
      <c r="BB297" s="2"/>
    </row>
    <row r="298" spans="2:54" ht="25.5" customHeight="1" x14ac:dyDescent="0.3">
      <c r="B298" s="109" t="s">
        <v>221</v>
      </c>
      <c r="C298" s="109"/>
      <c r="D298" s="110"/>
      <c r="E298" s="110"/>
      <c r="F298" s="111">
        <f t="shared" si="16"/>
        <v>0</v>
      </c>
      <c r="G298" s="112">
        <f t="shared" si="17"/>
        <v>0</v>
      </c>
      <c r="H298" s="113">
        <v>0</v>
      </c>
      <c r="I298" s="113">
        <v>0</v>
      </c>
      <c r="K298" s="130"/>
      <c r="L298" s="130"/>
      <c r="T298"/>
    </row>
    <row r="299" spans="2:54" ht="25.5" customHeight="1" x14ac:dyDescent="0.3">
      <c r="B299" s="109" t="s">
        <v>222</v>
      </c>
      <c r="C299" s="109"/>
      <c r="D299" s="110"/>
      <c r="E299" s="110"/>
      <c r="F299" s="111">
        <f t="shared" si="16"/>
        <v>14227</v>
      </c>
      <c r="G299" s="112">
        <f t="shared" si="17"/>
        <v>6.903298026734935E-3</v>
      </c>
      <c r="H299" s="113">
        <v>13770</v>
      </c>
      <c r="I299" s="113">
        <v>457</v>
      </c>
      <c r="K299" s="130"/>
      <c r="L299" s="130"/>
      <c r="T299" s="139"/>
    </row>
    <row r="300" spans="2:54" ht="25.5" customHeight="1" x14ac:dyDescent="0.3">
      <c r="B300" s="109" t="s">
        <v>223</v>
      </c>
      <c r="C300" s="109"/>
      <c r="D300" s="110"/>
      <c r="E300" s="110"/>
      <c r="F300" s="111">
        <f t="shared" si="16"/>
        <v>0</v>
      </c>
      <c r="G300" s="112">
        <f t="shared" si="17"/>
        <v>0</v>
      </c>
      <c r="H300" s="113">
        <v>0</v>
      </c>
      <c r="I300" s="113">
        <v>0</v>
      </c>
      <c r="K300" s="130"/>
      <c r="L300" s="130"/>
      <c r="T300" s="139"/>
    </row>
    <row r="301" spans="2:54" ht="25.5" customHeight="1" x14ac:dyDescent="0.3">
      <c r="B301" s="109" t="s">
        <v>224</v>
      </c>
      <c r="C301" s="109"/>
      <c r="D301" s="110"/>
      <c r="E301" s="110"/>
      <c r="F301" s="111">
        <f t="shared" si="16"/>
        <v>0</v>
      </c>
      <c r="G301" s="112">
        <f t="shared" si="17"/>
        <v>0</v>
      </c>
      <c r="H301" s="113">
        <v>0</v>
      </c>
      <c r="I301" s="113">
        <v>0</v>
      </c>
      <c r="K301" s="130"/>
      <c r="L301" s="130"/>
      <c r="T301" s="139"/>
    </row>
    <row r="302" spans="2:54" ht="25.5" customHeight="1" x14ac:dyDescent="0.3">
      <c r="B302" s="109" t="s">
        <v>225</v>
      </c>
      <c r="C302" s="109"/>
      <c r="D302" s="110"/>
      <c r="E302" s="110"/>
      <c r="F302" s="111">
        <f t="shared" si="16"/>
        <v>0</v>
      </c>
      <c r="G302" s="112">
        <f t="shared" si="17"/>
        <v>0</v>
      </c>
      <c r="H302" s="113">
        <v>0</v>
      </c>
      <c r="I302" s="113">
        <v>0</v>
      </c>
      <c r="K302" s="130"/>
      <c r="L302" s="130"/>
      <c r="M302" s="130"/>
      <c r="N302" s="130"/>
      <c r="O302" s="130"/>
      <c r="P302" s="130"/>
      <c r="Q302" s="130"/>
      <c r="R302" s="130"/>
      <c r="S302" s="130"/>
      <c r="T302" s="139"/>
    </row>
    <row r="303" spans="2:54" ht="25.5" customHeight="1" thickBot="1" x14ac:dyDescent="0.35">
      <c r="B303" s="109" t="s">
        <v>153</v>
      </c>
      <c r="C303" s="123"/>
      <c r="D303" s="123"/>
      <c r="E303" s="123"/>
      <c r="F303" s="111">
        <f t="shared" si="16"/>
        <v>1258</v>
      </c>
      <c r="G303" s="124">
        <f t="shared" si="17"/>
        <v>6.104132225790784E-4</v>
      </c>
      <c r="H303" s="140">
        <v>756</v>
      </c>
      <c r="I303" s="140">
        <v>502</v>
      </c>
      <c r="K303" s="130"/>
      <c r="L303" s="130"/>
      <c r="M303" s="130"/>
      <c r="N303" s="130"/>
      <c r="O303" s="130"/>
      <c r="P303" s="130"/>
      <c r="Q303" s="130"/>
      <c r="R303" s="130"/>
      <c r="S303" s="130"/>
      <c r="T303" s="139"/>
    </row>
    <row r="304" spans="2:54" ht="19.5" customHeight="1" x14ac:dyDescent="0.3">
      <c r="B304" s="141" t="s">
        <v>5</v>
      </c>
      <c r="C304" s="141"/>
      <c r="D304" s="141"/>
      <c r="E304" s="141"/>
      <c r="F304" s="46">
        <f>SUM(F249:F303)</f>
        <v>2060899</v>
      </c>
      <c r="G304" s="69">
        <f t="shared" si="17"/>
        <v>1</v>
      </c>
      <c r="H304" s="46">
        <f>SUM(H249:H303)</f>
        <v>1242095</v>
      </c>
      <c r="I304" s="46">
        <f>SUM(I249:I303)</f>
        <v>818804</v>
      </c>
      <c r="K304" s="130"/>
      <c r="L304" s="130"/>
      <c r="M304" s="130"/>
      <c r="N304" s="130"/>
      <c r="O304" s="130"/>
      <c r="P304" s="130"/>
      <c r="Q304" s="130"/>
      <c r="R304" s="130" t="s">
        <v>226</v>
      </c>
      <c r="S304" s="130"/>
      <c r="T304" s="139"/>
    </row>
    <row r="305" spans="1:20" ht="19.5" customHeight="1" x14ac:dyDescent="0.3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9"/>
    </row>
    <row r="306" spans="1:20" ht="19.5" customHeight="1" x14ac:dyDescent="0.3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9"/>
    </row>
    <row r="307" spans="1:20" ht="19.350000000000001" customHeight="1" x14ac:dyDescent="0.3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9"/>
    </row>
    <row r="308" spans="1:20" ht="19.5" customHeight="1" x14ac:dyDescent="0.3">
      <c r="A308" s="130"/>
      <c r="B308" s="142" t="s">
        <v>4</v>
      </c>
      <c r="C308" s="143" t="s">
        <v>5</v>
      </c>
      <c r="D308" s="144" t="s">
        <v>18</v>
      </c>
      <c r="E308" s="145"/>
      <c r="F308" s="145"/>
      <c r="G308" s="144" t="s">
        <v>19</v>
      </c>
      <c r="H308" s="145"/>
      <c r="I308" s="145"/>
      <c r="J308" s="144" t="s">
        <v>20</v>
      </c>
      <c r="K308" s="145"/>
      <c r="L308" s="145"/>
      <c r="M308" s="144" t="s">
        <v>21</v>
      </c>
      <c r="N308" s="145"/>
      <c r="O308" s="145" t="s">
        <v>22</v>
      </c>
      <c r="P308" s="144" t="s">
        <v>22</v>
      </c>
      <c r="Q308" s="145"/>
      <c r="R308" s="145"/>
      <c r="T308" s="139"/>
    </row>
    <row r="309" spans="1:20" ht="19.5" customHeight="1" x14ac:dyDescent="0.3">
      <c r="A309" s="130"/>
      <c r="B309" s="142"/>
      <c r="C309" s="143"/>
      <c r="D309" s="61" t="s">
        <v>227</v>
      </c>
      <c r="E309" s="128" t="s">
        <v>164</v>
      </c>
      <c r="F309" s="129"/>
      <c r="G309" s="61" t="s">
        <v>227</v>
      </c>
      <c r="H309" s="128" t="s">
        <v>164</v>
      </c>
      <c r="I309" s="129"/>
      <c r="J309" s="61" t="s">
        <v>227</v>
      </c>
      <c r="K309" s="128" t="s">
        <v>164</v>
      </c>
      <c r="L309" s="129"/>
      <c r="M309" s="61" t="s">
        <v>227</v>
      </c>
      <c r="N309" s="128" t="s">
        <v>164</v>
      </c>
      <c r="O309" s="129"/>
      <c r="P309" s="61" t="s">
        <v>227</v>
      </c>
      <c r="Q309" s="128" t="s">
        <v>164</v>
      </c>
      <c r="R309" s="129"/>
      <c r="T309" s="139"/>
    </row>
    <row r="310" spans="1:20" ht="19.5" customHeight="1" x14ac:dyDescent="0.3">
      <c r="A310" s="130"/>
      <c r="B310" s="142"/>
      <c r="C310" s="143"/>
      <c r="D310" s="61"/>
      <c r="E310" s="88" t="s">
        <v>110</v>
      </c>
      <c r="F310" s="88" t="s">
        <v>111</v>
      </c>
      <c r="G310" s="61"/>
      <c r="H310" s="88" t="s">
        <v>110</v>
      </c>
      <c r="I310" s="88" t="s">
        <v>111</v>
      </c>
      <c r="J310" s="61"/>
      <c r="K310" s="88" t="s">
        <v>110</v>
      </c>
      <c r="L310" s="88" t="s">
        <v>111</v>
      </c>
      <c r="M310" s="61"/>
      <c r="N310" s="88" t="s">
        <v>110</v>
      </c>
      <c r="O310" s="88" t="s">
        <v>111</v>
      </c>
      <c r="P310" s="61"/>
      <c r="Q310" s="88" t="s">
        <v>110</v>
      </c>
      <c r="R310" s="88" t="s">
        <v>111</v>
      </c>
      <c r="T310" s="139"/>
    </row>
    <row r="311" spans="1:20" ht="19.5" customHeight="1" x14ac:dyDescent="0.3">
      <c r="A311" s="130"/>
      <c r="B311" s="25" t="s">
        <v>6</v>
      </c>
      <c r="C311" s="91">
        <f>D311+G311+J311+M311+P311</f>
        <v>46243</v>
      </c>
      <c r="D311" s="91">
        <f>SUM(E311:F311)</f>
        <v>3060</v>
      </c>
      <c r="E311" s="36">
        <v>1213</v>
      </c>
      <c r="F311" s="36">
        <v>1847</v>
      </c>
      <c r="G311" s="91">
        <f>SUM(H311:I311)</f>
        <v>0</v>
      </c>
      <c r="H311" s="36">
        <v>0</v>
      </c>
      <c r="I311" s="36">
        <v>0</v>
      </c>
      <c r="J311" s="91">
        <f>SUM(K311:L311)</f>
        <v>28544</v>
      </c>
      <c r="K311" s="36">
        <v>19083</v>
      </c>
      <c r="L311" s="36">
        <v>9461</v>
      </c>
      <c r="M311" s="91">
        <f>SUM(N311:O311)</f>
        <v>3041</v>
      </c>
      <c r="N311" s="36">
        <v>1686</v>
      </c>
      <c r="O311" s="36">
        <v>1355</v>
      </c>
      <c r="P311" s="91">
        <f>SUM(Q311:R311)</f>
        <v>11598</v>
      </c>
      <c r="Q311" s="36">
        <v>2392</v>
      </c>
      <c r="R311" s="36">
        <v>9206</v>
      </c>
      <c r="S311" s="130"/>
      <c r="T311" s="139"/>
    </row>
    <row r="312" spans="1:20" ht="19.5" customHeight="1" x14ac:dyDescent="0.3">
      <c r="A312" s="130"/>
      <c r="B312" s="25" t="s">
        <v>7</v>
      </c>
      <c r="C312" s="91">
        <f>D312+G312+J312+M312+P312</f>
        <v>87827</v>
      </c>
      <c r="D312" s="91">
        <f t="shared" ref="D312:D322" si="19">SUM(E312:F312)</f>
        <v>3722</v>
      </c>
      <c r="E312" s="36">
        <v>1435</v>
      </c>
      <c r="F312" s="36">
        <v>2287</v>
      </c>
      <c r="G312" s="91">
        <f t="shared" ref="G312:G322" si="20">SUM(H312:I312)</f>
        <v>0</v>
      </c>
      <c r="H312" s="36">
        <v>0</v>
      </c>
      <c r="I312" s="36">
        <v>0</v>
      </c>
      <c r="J312" s="91">
        <f t="shared" ref="J312:J322" si="21">SUM(K312:L312)</f>
        <v>52633</v>
      </c>
      <c r="K312" s="36">
        <v>35555</v>
      </c>
      <c r="L312" s="36">
        <v>17078</v>
      </c>
      <c r="M312" s="91">
        <f t="shared" ref="M312:M322" si="22">SUM(N312:O312)</f>
        <v>5317</v>
      </c>
      <c r="N312" s="36">
        <v>2712</v>
      </c>
      <c r="O312" s="36">
        <v>2605</v>
      </c>
      <c r="P312" s="91">
        <f t="shared" ref="P312:P322" si="23">SUM(Q312:R312)</f>
        <v>26155</v>
      </c>
      <c r="Q312" s="36">
        <v>11012</v>
      </c>
      <c r="R312" s="36">
        <v>15143</v>
      </c>
      <c r="S312" s="130"/>
      <c r="T312" s="139"/>
    </row>
    <row r="313" spans="1:20" ht="19.5" customHeight="1" x14ac:dyDescent="0.3">
      <c r="A313" s="130"/>
      <c r="B313" s="25" t="s">
        <v>8</v>
      </c>
      <c r="C313" s="91">
        <f>D313+G313+J313+M313+P313</f>
        <v>189489</v>
      </c>
      <c r="D313" s="91">
        <f t="shared" si="19"/>
        <v>2930</v>
      </c>
      <c r="E313" s="36">
        <v>541</v>
      </c>
      <c r="F313" s="36">
        <v>2389</v>
      </c>
      <c r="G313" s="91">
        <f t="shared" si="20"/>
        <v>324</v>
      </c>
      <c r="H313" s="36">
        <v>7</v>
      </c>
      <c r="I313" s="36">
        <v>317</v>
      </c>
      <c r="J313" s="91">
        <f t="shared" si="21"/>
        <v>141813</v>
      </c>
      <c r="K313" s="36">
        <v>108793</v>
      </c>
      <c r="L313" s="36">
        <v>33020</v>
      </c>
      <c r="M313" s="91">
        <f t="shared" si="22"/>
        <v>12799</v>
      </c>
      <c r="N313" s="36">
        <v>7858</v>
      </c>
      <c r="O313" s="36">
        <v>4941</v>
      </c>
      <c r="P313" s="91">
        <f t="shared" si="23"/>
        <v>31623</v>
      </c>
      <c r="Q313" s="36">
        <v>12208</v>
      </c>
      <c r="R313" s="36">
        <v>19415</v>
      </c>
      <c r="S313" s="130"/>
      <c r="T313" s="139"/>
    </row>
    <row r="314" spans="1:20" ht="19.5" customHeight="1" x14ac:dyDescent="0.3">
      <c r="A314" s="130"/>
      <c r="B314" s="25" t="s">
        <v>9</v>
      </c>
      <c r="C314" s="91">
        <f t="shared" ref="C314:C322" si="24">D314+G314+J314+M314+P314</f>
        <v>181374</v>
      </c>
      <c r="D314" s="91">
        <f t="shared" si="19"/>
        <v>2894</v>
      </c>
      <c r="E314" s="36">
        <v>85</v>
      </c>
      <c r="F314" s="36">
        <v>2809</v>
      </c>
      <c r="G314" s="91">
        <f t="shared" si="20"/>
        <v>1471</v>
      </c>
      <c r="H314" s="36">
        <v>833</v>
      </c>
      <c r="I314" s="36">
        <v>638</v>
      </c>
      <c r="J314" s="91">
        <f t="shared" si="21"/>
        <v>111784</v>
      </c>
      <c r="K314" s="36">
        <v>79532</v>
      </c>
      <c r="L314" s="36">
        <v>32252</v>
      </c>
      <c r="M314" s="91">
        <f t="shared" si="22"/>
        <v>35323</v>
      </c>
      <c r="N314" s="36">
        <v>19402</v>
      </c>
      <c r="O314" s="36">
        <v>15921</v>
      </c>
      <c r="P314" s="91">
        <f t="shared" si="23"/>
        <v>29902</v>
      </c>
      <c r="Q314" s="36">
        <v>10938</v>
      </c>
      <c r="R314" s="36">
        <v>18964</v>
      </c>
      <c r="S314" s="130"/>
      <c r="T314" s="139"/>
    </row>
    <row r="315" spans="1:20" ht="19.5" customHeight="1" x14ac:dyDescent="0.3">
      <c r="A315" s="130"/>
      <c r="B315" s="25" t="s">
        <v>10</v>
      </c>
      <c r="C315" s="91">
        <f t="shared" si="24"/>
        <v>185877</v>
      </c>
      <c r="D315" s="91">
        <f t="shared" si="19"/>
        <v>5119</v>
      </c>
      <c r="E315" s="36">
        <v>1627</v>
      </c>
      <c r="F315" s="36">
        <v>3492</v>
      </c>
      <c r="G315" s="91">
        <f t="shared" si="20"/>
        <v>5446</v>
      </c>
      <c r="H315" s="36">
        <v>3153</v>
      </c>
      <c r="I315" s="36">
        <v>2293</v>
      </c>
      <c r="J315" s="91">
        <f t="shared" si="21"/>
        <v>123882</v>
      </c>
      <c r="K315" s="36">
        <v>90461</v>
      </c>
      <c r="L315" s="36">
        <v>33421</v>
      </c>
      <c r="M315" s="91">
        <f t="shared" si="22"/>
        <v>21203</v>
      </c>
      <c r="N315" s="36">
        <v>11704</v>
      </c>
      <c r="O315" s="36">
        <v>9499</v>
      </c>
      <c r="P315" s="91">
        <f t="shared" si="23"/>
        <v>30227</v>
      </c>
      <c r="Q315" s="36">
        <v>8874</v>
      </c>
      <c r="R315" s="36">
        <v>21353</v>
      </c>
      <c r="S315" s="130"/>
      <c r="T315" s="139"/>
    </row>
    <row r="316" spans="1:20" ht="19.5" customHeight="1" x14ac:dyDescent="0.3">
      <c r="A316" s="130"/>
      <c r="B316" s="25" t="s">
        <v>11</v>
      </c>
      <c r="C316" s="91">
        <f t="shared" si="24"/>
        <v>201591</v>
      </c>
      <c r="D316" s="91">
        <f t="shared" si="19"/>
        <v>4265</v>
      </c>
      <c r="E316" s="36">
        <v>430</v>
      </c>
      <c r="F316" s="36">
        <v>3835</v>
      </c>
      <c r="G316" s="91">
        <f t="shared" si="20"/>
        <v>9664</v>
      </c>
      <c r="H316" s="36">
        <v>6113</v>
      </c>
      <c r="I316" s="36">
        <v>3551</v>
      </c>
      <c r="J316" s="91">
        <f t="shared" si="21"/>
        <v>141635</v>
      </c>
      <c r="K316" s="36">
        <v>97561</v>
      </c>
      <c r="L316" s="36">
        <v>44074</v>
      </c>
      <c r="M316" s="91">
        <f t="shared" si="22"/>
        <v>16127</v>
      </c>
      <c r="N316" s="36">
        <v>8753</v>
      </c>
      <c r="O316" s="36">
        <v>7374</v>
      </c>
      <c r="P316" s="91">
        <f t="shared" si="23"/>
        <v>29900</v>
      </c>
      <c r="Q316" s="36">
        <v>8888</v>
      </c>
      <c r="R316" s="36">
        <v>21012</v>
      </c>
      <c r="S316" s="130"/>
      <c r="T316" s="139"/>
    </row>
    <row r="317" spans="1:20" ht="19.5" customHeight="1" x14ac:dyDescent="0.3">
      <c r="A317" s="130"/>
      <c r="B317" s="25" t="s">
        <v>12</v>
      </c>
      <c r="C317" s="91">
        <f t="shared" si="24"/>
        <v>183962</v>
      </c>
      <c r="D317" s="91">
        <f t="shared" si="19"/>
        <v>2774</v>
      </c>
      <c r="E317" s="36">
        <v>157</v>
      </c>
      <c r="F317" s="36">
        <v>2617</v>
      </c>
      <c r="G317" s="91">
        <f t="shared" si="20"/>
        <v>7287</v>
      </c>
      <c r="H317" s="36">
        <v>4549</v>
      </c>
      <c r="I317" s="36">
        <v>2738</v>
      </c>
      <c r="J317" s="91">
        <f t="shared" si="21"/>
        <v>125985</v>
      </c>
      <c r="K317" s="36">
        <v>87678</v>
      </c>
      <c r="L317" s="36">
        <v>38307</v>
      </c>
      <c r="M317" s="91">
        <f t="shared" si="22"/>
        <v>22681</v>
      </c>
      <c r="N317" s="36">
        <v>13199</v>
      </c>
      <c r="O317" s="36">
        <v>9482</v>
      </c>
      <c r="P317" s="91">
        <f t="shared" si="23"/>
        <v>25235</v>
      </c>
      <c r="Q317" s="36">
        <v>7283</v>
      </c>
      <c r="R317" s="36">
        <v>17952</v>
      </c>
      <c r="S317" s="130"/>
      <c r="T317" s="139"/>
    </row>
    <row r="318" spans="1:20" ht="19.5" customHeight="1" x14ac:dyDescent="0.3">
      <c r="A318" s="130"/>
      <c r="B318" s="25" t="s">
        <v>13</v>
      </c>
      <c r="C318" s="91">
        <f t="shared" si="24"/>
        <v>183937</v>
      </c>
      <c r="D318" s="91">
        <f t="shared" si="19"/>
        <v>2652</v>
      </c>
      <c r="E318" s="36">
        <v>105</v>
      </c>
      <c r="F318" s="36">
        <v>2547</v>
      </c>
      <c r="G318" s="91">
        <f t="shared" si="20"/>
        <v>5839</v>
      </c>
      <c r="H318" s="36">
        <v>3861</v>
      </c>
      <c r="I318" s="36">
        <v>1978</v>
      </c>
      <c r="J318" s="91">
        <f t="shared" si="21"/>
        <v>131875</v>
      </c>
      <c r="K318" s="36">
        <v>91417</v>
      </c>
      <c r="L318" s="36">
        <v>40458</v>
      </c>
      <c r="M318" s="91">
        <f t="shared" si="22"/>
        <v>20121</v>
      </c>
      <c r="N318" s="36">
        <v>10709</v>
      </c>
      <c r="O318" s="36">
        <v>9412</v>
      </c>
      <c r="P318" s="91">
        <f t="shared" si="23"/>
        <v>23450</v>
      </c>
      <c r="Q318" s="36">
        <v>5987</v>
      </c>
      <c r="R318" s="36">
        <v>17463</v>
      </c>
      <c r="S318" s="130"/>
      <c r="T318" s="139"/>
    </row>
    <row r="319" spans="1:20" ht="19.5" customHeight="1" x14ac:dyDescent="0.3">
      <c r="A319" s="130"/>
      <c r="B319" s="25" t="s">
        <v>14</v>
      </c>
      <c r="C319" s="91">
        <f t="shared" si="24"/>
        <v>199371</v>
      </c>
      <c r="D319" s="91">
        <f t="shared" si="19"/>
        <v>4954</v>
      </c>
      <c r="E319" s="36">
        <v>1545</v>
      </c>
      <c r="F319" s="36">
        <v>3409</v>
      </c>
      <c r="G319" s="91">
        <f t="shared" si="20"/>
        <v>6246</v>
      </c>
      <c r="H319" s="36">
        <v>4148</v>
      </c>
      <c r="I319" s="36">
        <v>2098</v>
      </c>
      <c r="J319" s="91">
        <f t="shared" si="21"/>
        <v>132030</v>
      </c>
      <c r="K319" s="36">
        <v>90276</v>
      </c>
      <c r="L319" s="36">
        <v>41754</v>
      </c>
      <c r="M319" s="91">
        <f t="shared" si="22"/>
        <v>27017</v>
      </c>
      <c r="N319" s="36">
        <v>14988</v>
      </c>
      <c r="O319" s="36">
        <v>12029</v>
      </c>
      <c r="P319" s="91">
        <f t="shared" si="23"/>
        <v>29124</v>
      </c>
      <c r="Q319" s="36">
        <v>5321</v>
      </c>
      <c r="R319" s="36">
        <v>23803</v>
      </c>
      <c r="S319" s="130"/>
      <c r="T319" s="139"/>
    </row>
    <row r="320" spans="1:20" ht="19.5" customHeight="1" x14ac:dyDescent="0.3">
      <c r="A320" s="130"/>
      <c r="B320" s="25" t="s">
        <v>15</v>
      </c>
      <c r="C320" s="91">
        <f t="shared" si="24"/>
        <v>191518</v>
      </c>
      <c r="D320" s="91">
        <f t="shared" si="19"/>
        <v>3141</v>
      </c>
      <c r="E320" s="36">
        <v>27</v>
      </c>
      <c r="F320" s="36">
        <v>3114</v>
      </c>
      <c r="G320" s="91">
        <f t="shared" si="20"/>
        <v>4814</v>
      </c>
      <c r="H320" s="36">
        <v>2908</v>
      </c>
      <c r="I320" s="36">
        <v>1906</v>
      </c>
      <c r="J320" s="91">
        <f t="shared" si="21"/>
        <v>130689</v>
      </c>
      <c r="K320" s="36">
        <v>89214</v>
      </c>
      <c r="L320" s="36">
        <v>41475</v>
      </c>
      <c r="M320" s="91">
        <f t="shared" si="22"/>
        <v>20224</v>
      </c>
      <c r="N320" s="36">
        <v>11647</v>
      </c>
      <c r="O320" s="36">
        <v>8577</v>
      </c>
      <c r="P320" s="91">
        <f t="shared" si="23"/>
        <v>32650</v>
      </c>
      <c r="Q320" s="36">
        <v>6495</v>
      </c>
      <c r="R320" s="36">
        <v>26155</v>
      </c>
      <c r="S320" s="130"/>
      <c r="T320" s="139"/>
    </row>
    <row r="321" spans="1:20" ht="19.5" customHeight="1" x14ac:dyDescent="0.3">
      <c r="A321" s="130"/>
      <c r="B321" s="25" t="s">
        <v>16</v>
      </c>
      <c r="C321" s="91">
        <f t="shared" si="24"/>
        <v>297042</v>
      </c>
      <c r="D321" s="91">
        <f t="shared" si="19"/>
        <v>3535</v>
      </c>
      <c r="E321" s="36">
        <v>80</v>
      </c>
      <c r="F321" s="36">
        <v>3455</v>
      </c>
      <c r="G321" s="91">
        <f t="shared" si="20"/>
        <v>13569</v>
      </c>
      <c r="H321" s="36">
        <v>7603</v>
      </c>
      <c r="I321" s="36">
        <v>5966</v>
      </c>
      <c r="J321" s="91">
        <f t="shared" si="21"/>
        <v>229775</v>
      </c>
      <c r="K321" s="36">
        <v>150811</v>
      </c>
      <c r="L321" s="36">
        <v>78964</v>
      </c>
      <c r="M321" s="91">
        <f t="shared" si="22"/>
        <v>19253</v>
      </c>
      <c r="N321" s="36">
        <v>11253</v>
      </c>
      <c r="O321" s="36">
        <v>8000</v>
      </c>
      <c r="P321" s="91">
        <f t="shared" si="23"/>
        <v>30910</v>
      </c>
      <c r="Q321" s="36">
        <v>4400</v>
      </c>
      <c r="R321" s="36">
        <v>26510</v>
      </c>
      <c r="S321" s="130"/>
      <c r="T321" s="139"/>
    </row>
    <row r="322" spans="1:20" ht="19.5" customHeight="1" thickBot="1" x14ac:dyDescent="0.35">
      <c r="A322" s="130"/>
      <c r="B322" s="25" t="s">
        <v>17</v>
      </c>
      <c r="C322" s="91">
        <f t="shared" si="24"/>
        <v>112668</v>
      </c>
      <c r="D322" s="91">
        <f t="shared" si="19"/>
        <v>1449</v>
      </c>
      <c r="E322" s="36">
        <v>115</v>
      </c>
      <c r="F322" s="36">
        <v>1334</v>
      </c>
      <c r="G322" s="91">
        <f t="shared" si="20"/>
        <v>10043</v>
      </c>
      <c r="H322" s="36">
        <v>5291</v>
      </c>
      <c r="I322" s="36">
        <v>4752</v>
      </c>
      <c r="J322" s="91">
        <f t="shared" si="21"/>
        <v>76478</v>
      </c>
      <c r="K322" s="36">
        <v>51034</v>
      </c>
      <c r="L322" s="36">
        <v>25444</v>
      </c>
      <c r="M322" s="91">
        <f t="shared" si="22"/>
        <v>8261</v>
      </c>
      <c r="N322" s="36">
        <v>4599</v>
      </c>
      <c r="O322" s="36">
        <v>3662</v>
      </c>
      <c r="P322" s="91">
        <f t="shared" si="23"/>
        <v>16437</v>
      </c>
      <c r="Q322" s="36">
        <v>2546</v>
      </c>
      <c r="R322" s="36">
        <v>13891</v>
      </c>
      <c r="S322" s="130"/>
      <c r="T322" s="139"/>
    </row>
    <row r="323" spans="1:20" ht="19.5" customHeight="1" x14ac:dyDescent="0.3">
      <c r="A323" s="130"/>
      <c r="B323" s="146" t="s">
        <v>5</v>
      </c>
      <c r="C323" s="46">
        <f>SUM(D323+G323+J323+M323+P323)</f>
        <v>2060899</v>
      </c>
      <c r="D323" s="46">
        <f t="shared" ref="D323:R323" si="25">SUM(D311:D322)</f>
        <v>40495</v>
      </c>
      <c r="E323" s="46">
        <f t="shared" si="25"/>
        <v>7360</v>
      </c>
      <c r="F323" s="46">
        <f t="shared" si="25"/>
        <v>33135</v>
      </c>
      <c r="G323" s="46">
        <f t="shared" si="25"/>
        <v>64703</v>
      </c>
      <c r="H323" s="46">
        <f t="shared" si="25"/>
        <v>38466</v>
      </c>
      <c r="I323" s="46">
        <f t="shared" si="25"/>
        <v>26237</v>
      </c>
      <c r="J323" s="46">
        <f t="shared" si="25"/>
        <v>1427123</v>
      </c>
      <c r="K323" s="46">
        <f t="shared" si="25"/>
        <v>991415</v>
      </c>
      <c r="L323" s="46">
        <f t="shared" si="25"/>
        <v>435708</v>
      </c>
      <c r="M323" s="46">
        <f t="shared" si="25"/>
        <v>211367</v>
      </c>
      <c r="N323" s="46">
        <f t="shared" si="25"/>
        <v>118510</v>
      </c>
      <c r="O323" s="46">
        <f t="shared" si="25"/>
        <v>92857</v>
      </c>
      <c r="P323" s="46">
        <f t="shared" si="25"/>
        <v>317211</v>
      </c>
      <c r="Q323" s="46">
        <f t="shared" si="25"/>
        <v>86344</v>
      </c>
      <c r="R323" s="46">
        <f t="shared" si="25"/>
        <v>230867</v>
      </c>
      <c r="S323" s="130"/>
      <c r="T323" s="139"/>
    </row>
    <row r="324" spans="1:20" ht="19.5" customHeight="1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 s="139"/>
    </row>
    <row r="325" spans="1:20" ht="19.5" customHeight="1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 s="139"/>
    </row>
    <row r="326" spans="1:20" ht="19.5" customHeight="1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 s="139"/>
    </row>
    <row r="327" spans="1:20" ht="19.5" customHeight="1" x14ac:dyDescent="0.3">
      <c r="A327"/>
      <c r="B327" s="142" t="s">
        <v>71</v>
      </c>
      <c r="C327" s="143" t="s">
        <v>5</v>
      </c>
      <c r="D327" s="144" t="s">
        <v>18</v>
      </c>
      <c r="E327" s="145"/>
      <c r="F327" s="145"/>
      <c r="G327" s="144" t="s">
        <v>19</v>
      </c>
      <c r="H327" s="145"/>
      <c r="I327" s="145"/>
      <c r="J327" s="144" t="s">
        <v>20</v>
      </c>
      <c r="K327" s="145"/>
      <c r="L327" s="145"/>
      <c r="M327" s="144" t="s">
        <v>21</v>
      </c>
      <c r="N327" s="145"/>
      <c r="O327" s="145" t="s">
        <v>22</v>
      </c>
      <c r="P327" s="144" t="s">
        <v>22</v>
      </c>
      <c r="Q327" s="145"/>
      <c r="R327" s="145"/>
      <c r="S327"/>
      <c r="T327" s="139"/>
    </row>
    <row r="328" spans="1:20" ht="19.5" customHeight="1" x14ac:dyDescent="0.3">
      <c r="A328"/>
      <c r="B328" s="142"/>
      <c r="C328" s="143"/>
      <c r="D328" s="61" t="s">
        <v>227</v>
      </c>
      <c r="E328" s="128" t="s">
        <v>164</v>
      </c>
      <c r="F328" s="129"/>
      <c r="G328" s="61" t="s">
        <v>227</v>
      </c>
      <c r="H328" s="128" t="s">
        <v>164</v>
      </c>
      <c r="I328" s="129"/>
      <c r="J328" s="61" t="s">
        <v>227</v>
      </c>
      <c r="K328" s="128" t="s">
        <v>164</v>
      </c>
      <c r="L328" s="129"/>
      <c r="M328" s="61" t="s">
        <v>227</v>
      </c>
      <c r="N328" s="128" t="s">
        <v>164</v>
      </c>
      <c r="O328" s="129"/>
      <c r="P328" s="61" t="s">
        <v>227</v>
      </c>
      <c r="Q328" s="128" t="s">
        <v>164</v>
      </c>
      <c r="R328" s="129"/>
      <c r="S328"/>
      <c r="T328" s="139"/>
    </row>
    <row r="329" spans="1:20" ht="19.5" customHeight="1" x14ac:dyDescent="0.3">
      <c r="A329"/>
      <c r="B329" s="142"/>
      <c r="C329" s="143"/>
      <c r="D329" s="61"/>
      <c r="E329" s="88" t="s">
        <v>110</v>
      </c>
      <c r="F329" s="88" t="s">
        <v>111</v>
      </c>
      <c r="G329" s="61"/>
      <c r="H329" s="88" t="s">
        <v>110</v>
      </c>
      <c r="I329" s="88" t="s">
        <v>111</v>
      </c>
      <c r="J329" s="61"/>
      <c r="K329" s="88" t="s">
        <v>110</v>
      </c>
      <c r="L329" s="88" t="s">
        <v>111</v>
      </c>
      <c r="M329" s="61"/>
      <c r="N329" s="88" t="s">
        <v>110</v>
      </c>
      <c r="O329" s="88" t="s">
        <v>111</v>
      </c>
      <c r="P329" s="61"/>
      <c r="Q329" s="88" t="s">
        <v>110</v>
      </c>
      <c r="R329" s="88" t="s">
        <v>111</v>
      </c>
      <c r="S329"/>
      <c r="T329" s="139"/>
    </row>
    <row r="330" spans="1:20" ht="28.7" customHeight="1" x14ac:dyDescent="0.3">
      <c r="A330"/>
      <c r="B330" s="25" t="s">
        <v>72</v>
      </c>
      <c r="C330" s="91">
        <f>D330+G330+J330+M330+P330</f>
        <v>45569</v>
      </c>
      <c r="D330" s="91">
        <f>SUM(E330:F330)</f>
        <v>1677</v>
      </c>
      <c r="E330" s="36">
        <v>1319</v>
      </c>
      <c r="F330" s="36">
        <v>358</v>
      </c>
      <c r="G330" s="91">
        <f>SUM(H330:I330)</f>
        <v>2626</v>
      </c>
      <c r="H330" s="36">
        <v>1435</v>
      </c>
      <c r="I330" s="36">
        <v>1191</v>
      </c>
      <c r="J330" s="91">
        <f>SUM(K330:L330)</f>
        <v>31037</v>
      </c>
      <c r="K330" s="36">
        <v>20214</v>
      </c>
      <c r="L330" s="36">
        <v>10823</v>
      </c>
      <c r="M330" s="91">
        <f>SUM(N330:O330)</f>
        <v>5976</v>
      </c>
      <c r="N330" s="36">
        <v>3347</v>
      </c>
      <c r="O330" s="36">
        <v>2629</v>
      </c>
      <c r="P330" s="91">
        <f>SUM(Q330:R330)</f>
        <v>4253</v>
      </c>
      <c r="Q330" s="36">
        <v>1257</v>
      </c>
      <c r="R330" s="36">
        <v>2996</v>
      </c>
      <c r="S330"/>
      <c r="T330" s="139"/>
    </row>
    <row r="331" spans="1:20" ht="28.7" customHeight="1" x14ac:dyDescent="0.3">
      <c r="A331"/>
      <c r="B331" s="25" t="s">
        <v>103</v>
      </c>
      <c r="C331" s="91">
        <f t="shared" ref="C331:C352" si="26">D331+G331+J331+M331+P331</f>
        <v>96312</v>
      </c>
      <c r="D331" s="91">
        <f t="shared" ref="D331:D354" si="27">SUM(E331:F331)</f>
        <v>0</v>
      </c>
      <c r="E331" s="36">
        <v>0</v>
      </c>
      <c r="F331" s="36">
        <v>0</v>
      </c>
      <c r="G331" s="91">
        <f t="shared" ref="G331:G354" si="28">SUM(H331:I331)</f>
        <v>4378</v>
      </c>
      <c r="H331" s="36">
        <v>2565</v>
      </c>
      <c r="I331" s="36">
        <v>1813</v>
      </c>
      <c r="J331" s="91">
        <f t="shared" ref="J331:J354" si="29">SUM(K331:L331)</f>
        <v>71380</v>
      </c>
      <c r="K331" s="36">
        <v>48230</v>
      </c>
      <c r="L331" s="36">
        <v>23150</v>
      </c>
      <c r="M331" s="91">
        <f t="shared" ref="M331:M354" si="30">SUM(N331:O331)</f>
        <v>6368</v>
      </c>
      <c r="N331" s="36">
        <v>3682</v>
      </c>
      <c r="O331" s="36">
        <v>2686</v>
      </c>
      <c r="P331" s="91">
        <f t="shared" ref="P331:P354" si="31">SUM(Q331:R331)</f>
        <v>14186</v>
      </c>
      <c r="Q331" s="36">
        <v>3436</v>
      </c>
      <c r="R331" s="36">
        <v>10750</v>
      </c>
      <c r="S331"/>
      <c r="T331" s="139"/>
    </row>
    <row r="332" spans="1:20" ht="28.7" customHeight="1" x14ac:dyDescent="0.3">
      <c r="A332"/>
      <c r="B332" s="25" t="s">
        <v>104</v>
      </c>
      <c r="C332" s="91">
        <f t="shared" si="26"/>
        <v>51481</v>
      </c>
      <c r="D332" s="91">
        <f t="shared" si="27"/>
        <v>361</v>
      </c>
      <c r="E332" s="36">
        <v>286</v>
      </c>
      <c r="F332" s="36">
        <v>75</v>
      </c>
      <c r="G332" s="91">
        <f t="shared" si="28"/>
        <v>2722</v>
      </c>
      <c r="H332" s="36">
        <v>1608</v>
      </c>
      <c r="I332" s="36">
        <v>1114</v>
      </c>
      <c r="J332" s="91">
        <f t="shared" si="29"/>
        <v>29464</v>
      </c>
      <c r="K332" s="36">
        <v>20132</v>
      </c>
      <c r="L332" s="36">
        <v>9332</v>
      </c>
      <c r="M332" s="91">
        <f t="shared" si="30"/>
        <v>6124</v>
      </c>
      <c r="N332" s="36">
        <v>3536</v>
      </c>
      <c r="O332" s="36">
        <v>2588</v>
      </c>
      <c r="P332" s="91">
        <f t="shared" si="31"/>
        <v>12810</v>
      </c>
      <c r="Q332" s="36">
        <v>3945</v>
      </c>
      <c r="R332" s="36">
        <v>8865</v>
      </c>
      <c r="S332"/>
      <c r="T332" s="139"/>
    </row>
    <row r="333" spans="1:20" ht="28.7" customHeight="1" x14ac:dyDescent="0.3">
      <c r="A333"/>
      <c r="B333" s="25" t="s">
        <v>76</v>
      </c>
      <c r="C333" s="91">
        <f t="shared" si="26"/>
        <v>128765</v>
      </c>
      <c r="D333" s="91">
        <f t="shared" si="27"/>
        <v>57</v>
      </c>
      <c r="E333" s="36">
        <v>57</v>
      </c>
      <c r="F333" s="36">
        <v>0</v>
      </c>
      <c r="G333" s="91">
        <f t="shared" si="28"/>
        <v>2133</v>
      </c>
      <c r="H333" s="36">
        <v>1242</v>
      </c>
      <c r="I333" s="36">
        <v>891</v>
      </c>
      <c r="J333" s="91">
        <f t="shared" si="29"/>
        <v>96076</v>
      </c>
      <c r="K333" s="36">
        <v>68512</v>
      </c>
      <c r="L333" s="36">
        <v>27564</v>
      </c>
      <c r="M333" s="91">
        <f t="shared" si="30"/>
        <v>11576</v>
      </c>
      <c r="N333" s="36">
        <v>6519</v>
      </c>
      <c r="O333" s="36">
        <v>5057</v>
      </c>
      <c r="P333" s="91">
        <f t="shared" si="31"/>
        <v>18923</v>
      </c>
      <c r="Q333" s="36">
        <v>4687</v>
      </c>
      <c r="R333" s="36">
        <v>14236</v>
      </c>
      <c r="S333"/>
      <c r="T333" s="139"/>
    </row>
    <row r="334" spans="1:20" ht="28.7" customHeight="1" x14ac:dyDescent="0.3">
      <c r="A334"/>
      <c r="B334" s="25" t="s">
        <v>77</v>
      </c>
      <c r="C334" s="91">
        <f t="shared" si="26"/>
        <v>83295</v>
      </c>
      <c r="D334" s="91">
        <f t="shared" si="27"/>
        <v>1806</v>
      </c>
      <c r="E334" s="36">
        <v>1327</v>
      </c>
      <c r="F334" s="36">
        <v>479</v>
      </c>
      <c r="G334" s="91">
        <f t="shared" si="28"/>
        <v>1916</v>
      </c>
      <c r="H334" s="36">
        <v>1177</v>
      </c>
      <c r="I334" s="36">
        <v>739</v>
      </c>
      <c r="J334" s="91">
        <f t="shared" si="29"/>
        <v>59635</v>
      </c>
      <c r="K334" s="36">
        <v>42418</v>
      </c>
      <c r="L334" s="36">
        <v>17217</v>
      </c>
      <c r="M334" s="91">
        <f t="shared" si="30"/>
        <v>7953</v>
      </c>
      <c r="N334" s="36">
        <v>4627</v>
      </c>
      <c r="O334" s="36">
        <v>3326</v>
      </c>
      <c r="P334" s="91">
        <f t="shared" si="31"/>
        <v>11985</v>
      </c>
      <c r="Q334" s="36">
        <v>2863</v>
      </c>
      <c r="R334" s="36">
        <v>9122</v>
      </c>
      <c r="S334"/>
      <c r="T334" s="139"/>
    </row>
    <row r="335" spans="1:20" ht="28.7" customHeight="1" x14ac:dyDescent="0.3">
      <c r="A335"/>
      <c r="B335" s="25" t="s">
        <v>78</v>
      </c>
      <c r="C335" s="91">
        <f t="shared" si="26"/>
        <v>74858</v>
      </c>
      <c r="D335" s="91">
        <f t="shared" si="27"/>
        <v>74</v>
      </c>
      <c r="E335" s="36">
        <v>74</v>
      </c>
      <c r="F335" s="36">
        <v>0</v>
      </c>
      <c r="G335" s="91">
        <f t="shared" si="28"/>
        <v>4519</v>
      </c>
      <c r="H335" s="36">
        <v>2567</v>
      </c>
      <c r="I335" s="36">
        <v>1952</v>
      </c>
      <c r="J335" s="91">
        <f t="shared" si="29"/>
        <v>55450</v>
      </c>
      <c r="K335" s="36">
        <v>36923</v>
      </c>
      <c r="L335" s="36">
        <v>18527</v>
      </c>
      <c r="M335" s="91">
        <f t="shared" si="30"/>
        <v>6484</v>
      </c>
      <c r="N335" s="36">
        <v>3310</v>
      </c>
      <c r="O335" s="36">
        <v>3174</v>
      </c>
      <c r="P335" s="91">
        <f t="shared" si="31"/>
        <v>8331</v>
      </c>
      <c r="Q335" s="36">
        <v>3040</v>
      </c>
      <c r="R335" s="36">
        <v>5291</v>
      </c>
      <c r="S335"/>
      <c r="T335" s="139"/>
    </row>
    <row r="336" spans="1:20" ht="28.7" customHeight="1" x14ac:dyDescent="0.3">
      <c r="A336"/>
      <c r="B336" s="25" t="s">
        <v>79</v>
      </c>
      <c r="C336" s="91">
        <f t="shared" si="26"/>
        <v>59362</v>
      </c>
      <c r="D336" s="91">
        <f t="shared" si="27"/>
        <v>0</v>
      </c>
      <c r="E336" s="36">
        <v>0</v>
      </c>
      <c r="F336" s="36">
        <v>0</v>
      </c>
      <c r="G336" s="91">
        <f t="shared" si="28"/>
        <v>1315</v>
      </c>
      <c r="H336" s="36">
        <v>656</v>
      </c>
      <c r="I336" s="36">
        <v>659</v>
      </c>
      <c r="J336" s="91">
        <f t="shared" si="29"/>
        <v>38168</v>
      </c>
      <c r="K336" s="36">
        <v>28487</v>
      </c>
      <c r="L336" s="36">
        <v>9681</v>
      </c>
      <c r="M336" s="91">
        <f t="shared" si="30"/>
        <v>6412</v>
      </c>
      <c r="N336" s="36">
        <v>3624</v>
      </c>
      <c r="O336" s="36">
        <v>2788</v>
      </c>
      <c r="P336" s="91">
        <f t="shared" si="31"/>
        <v>13467</v>
      </c>
      <c r="Q336" s="36">
        <v>3123</v>
      </c>
      <c r="R336" s="36">
        <v>10344</v>
      </c>
      <c r="S336"/>
      <c r="T336" s="139"/>
    </row>
    <row r="337" spans="1:20" ht="28.7" customHeight="1" x14ac:dyDescent="0.3">
      <c r="A337"/>
      <c r="B337" s="25" t="s">
        <v>80</v>
      </c>
      <c r="C337" s="91">
        <f t="shared" si="26"/>
        <v>163724</v>
      </c>
      <c r="D337" s="91">
        <f t="shared" si="27"/>
        <v>1422</v>
      </c>
      <c r="E337" s="36">
        <v>1049</v>
      </c>
      <c r="F337" s="36">
        <v>373</v>
      </c>
      <c r="G337" s="91">
        <f t="shared" si="28"/>
        <v>644</v>
      </c>
      <c r="H337" s="36">
        <v>378</v>
      </c>
      <c r="I337" s="36">
        <v>266</v>
      </c>
      <c r="J337" s="91">
        <f t="shared" si="29"/>
        <v>112736</v>
      </c>
      <c r="K337" s="36">
        <v>75766</v>
      </c>
      <c r="L337" s="36">
        <v>36970</v>
      </c>
      <c r="M337" s="91">
        <f t="shared" si="30"/>
        <v>26356</v>
      </c>
      <c r="N337" s="36">
        <v>16021</v>
      </c>
      <c r="O337" s="36">
        <v>10335</v>
      </c>
      <c r="P337" s="91">
        <f t="shared" si="31"/>
        <v>22566</v>
      </c>
      <c r="Q337" s="36">
        <v>6264</v>
      </c>
      <c r="R337" s="36">
        <v>16302</v>
      </c>
      <c r="S337"/>
      <c r="T337" s="139"/>
    </row>
    <row r="338" spans="1:20" ht="28.7" customHeight="1" x14ac:dyDescent="0.3">
      <c r="A338"/>
      <c r="B338" s="25" t="s">
        <v>81</v>
      </c>
      <c r="C338" s="91">
        <f t="shared" si="26"/>
        <v>47696</v>
      </c>
      <c r="D338" s="91">
        <f t="shared" si="27"/>
        <v>971</v>
      </c>
      <c r="E338" s="36">
        <v>809</v>
      </c>
      <c r="F338" s="36">
        <v>162</v>
      </c>
      <c r="G338" s="91">
        <f t="shared" si="28"/>
        <v>1135</v>
      </c>
      <c r="H338" s="36">
        <v>732</v>
      </c>
      <c r="I338" s="36">
        <v>403</v>
      </c>
      <c r="J338" s="91">
        <f t="shared" si="29"/>
        <v>34781</v>
      </c>
      <c r="K338" s="36">
        <v>23140</v>
      </c>
      <c r="L338" s="36">
        <v>11641</v>
      </c>
      <c r="M338" s="91">
        <f t="shared" si="30"/>
        <v>6462</v>
      </c>
      <c r="N338" s="36">
        <v>3601</v>
      </c>
      <c r="O338" s="36">
        <v>2861</v>
      </c>
      <c r="P338" s="91">
        <f t="shared" si="31"/>
        <v>4347</v>
      </c>
      <c r="Q338" s="36">
        <v>599</v>
      </c>
      <c r="R338" s="36">
        <v>3748</v>
      </c>
      <c r="S338"/>
      <c r="T338" s="139"/>
    </row>
    <row r="339" spans="1:20" ht="28.7" customHeight="1" x14ac:dyDescent="0.3">
      <c r="A339"/>
      <c r="B339" s="25" t="s">
        <v>105</v>
      </c>
      <c r="C339" s="91">
        <f t="shared" si="26"/>
        <v>66277</v>
      </c>
      <c r="D339" s="91">
        <f t="shared" si="27"/>
        <v>3011</v>
      </c>
      <c r="E339" s="36">
        <v>240</v>
      </c>
      <c r="F339" s="36">
        <v>2771</v>
      </c>
      <c r="G339" s="91">
        <f t="shared" si="28"/>
        <v>6079</v>
      </c>
      <c r="H339" s="36">
        <v>3794</v>
      </c>
      <c r="I339" s="36">
        <v>2285</v>
      </c>
      <c r="J339" s="91">
        <f t="shared" si="29"/>
        <v>43642</v>
      </c>
      <c r="K339" s="36">
        <v>29663</v>
      </c>
      <c r="L339" s="36">
        <v>13979</v>
      </c>
      <c r="M339" s="91">
        <f t="shared" si="30"/>
        <v>8688</v>
      </c>
      <c r="N339" s="36">
        <v>4691</v>
      </c>
      <c r="O339" s="36">
        <v>3997</v>
      </c>
      <c r="P339" s="91">
        <f t="shared" si="31"/>
        <v>4857</v>
      </c>
      <c r="Q339" s="36">
        <v>1170</v>
      </c>
      <c r="R339" s="36">
        <v>3687</v>
      </c>
      <c r="S339"/>
      <c r="T339" s="139"/>
    </row>
    <row r="340" spans="1:20" ht="28.7" customHeight="1" x14ac:dyDescent="0.3">
      <c r="A340"/>
      <c r="B340" s="25" t="s">
        <v>83</v>
      </c>
      <c r="C340" s="91">
        <f t="shared" si="26"/>
        <v>75154</v>
      </c>
      <c r="D340" s="91">
        <f t="shared" si="27"/>
        <v>124</v>
      </c>
      <c r="E340" s="36">
        <v>124</v>
      </c>
      <c r="F340" s="36">
        <v>0</v>
      </c>
      <c r="G340" s="91">
        <f t="shared" si="28"/>
        <v>403</v>
      </c>
      <c r="H340" s="36">
        <v>237</v>
      </c>
      <c r="I340" s="36">
        <v>166</v>
      </c>
      <c r="J340" s="91">
        <f t="shared" si="29"/>
        <v>58478</v>
      </c>
      <c r="K340" s="36">
        <v>39263</v>
      </c>
      <c r="L340" s="36">
        <v>19215</v>
      </c>
      <c r="M340" s="91">
        <f t="shared" si="30"/>
        <v>5523</v>
      </c>
      <c r="N340" s="36">
        <v>3036</v>
      </c>
      <c r="O340" s="36">
        <v>2487</v>
      </c>
      <c r="P340" s="91">
        <f t="shared" si="31"/>
        <v>10626</v>
      </c>
      <c r="Q340" s="36">
        <v>3073</v>
      </c>
      <c r="R340" s="36">
        <v>7553</v>
      </c>
      <c r="S340"/>
      <c r="T340" s="139"/>
    </row>
    <row r="341" spans="1:20" ht="28.7" customHeight="1" x14ac:dyDescent="0.3">
      <c r="A341"/>
      <c r="B341" s="25" t="s">
        <v>106</v>
      </c>
      <c r="C341" s="91">
        <f t="shared" si="26"/>
        <v>150437</v>
      </c>
      <c r="D341" s="91">
        <f t="shared" si="27"/>
        <v>843</v>
      </c>
      <c r="E341" s="36">
        <v>612</v>
      </c>
      <c r="F341" s="36">
        <v>231</v>
      </c>
      <c r="G341" s="91">
        <f t="shared" si="28"/>
        <v>5914</v>
      </c>
      <c r="H341" s="36">
        <v>4096</v>
      </c>
      <c r="I341" s="36">
        <v>1818</v>
      </c>
      <c r="J341" s="91">
        <f t="shared" si="29"/>
        <v>91101</v>
      </c>
      <c r="K341" s="36">
        <v>66633</v>
      </c>
      <c r="L341" s="36">
        <v>24468</v>
      </c>
      <c r="M341" s="91">
        <f t="shared" si="30"/>
        <v>23686</v>
      </c>
      <c r="N341" s="36">
        <v>13619</v>
      </c>
      <c r="O341" s="36">
        <v>10067</v>
      </c>
      <c r="P341" s="91">
        <f t="shared" si="31"/>
        <v>28893</v>
      </c>
      <c r="Q341" s="36">
        <v>10607</v>
      </c>
      <c r="R341" s="36">
        <v>18286</v>
      </c>
      <c r="S341"/>
      <c r="T341" s="139"/>
    </row>
    <row r="342" spans="1:20" ht="28.7" customHeight="1" x14ac:dyDescent="0.3">
      <c r="A342"/>
      <c r="B342" s="25" t="s">
        <v>85</v>
      </c>
      <c r="C342" s="91">
        <f t="shared" si="26"/>
        <v>109276</v>
      </c>
      <c r="D342" s="91">
        <f t="shared" si="27"/>
        <v>3990</v>
      </c>
      <c r="E342" s="36">
        <v>650</v>
      </c>
      <c r="F342" s="36">
        <v>3340</v>
      </c>
      <c r="G342" s="91">
        <f t="shared" si="28"/>
        <v>2524</v>
      </c>
      <c r="H342" s="36">
        <v>1390</v>
      </c>
      <c r="I342" s="36">
        <v>1134</v>
      </c>
      <c r="J342" s="91">
        <f t="shared" si="29"/>
        <v>71970</v>
      </c>
      <c r="K342" s="36">
        <v>53988</v>
      </c>
      <c r="L342" s="36">
        <v>17982</v>
      </c>
      <c r="M342" s="91">
        <f t="shared" si="30"/>
        <v>7481</v>
      </c>
      <c r="N342" s="36">
        <v>4583</v>
      </c>
      <c r="O342" s="36">
        <v>2898</v>
      </c>
      <c r="P342" s="91">
        <f t="shared" si="31"/>
        <v>23311</v>
      </c>
      <c r="Q342" s="36">
        <v>7784</v>
      </c>
      <c r="R342" s="36">
        <v>15527</v>
      </c>
      <c r="S342"/>
      <c r="T342" s="139"/>
    </row>
    <row r="343" spans="1:20" ht="28.7" customHeight="1" x14ac:dyDescent="0.3">
      <c r="A343"/>
      <c r="B343" s="25" t="s">
        <v>86</v>
      </c>
      <c r="C343" s="91">
        <f t="shared" si="26"/>
        <v>56909</v>
      </c>
      <c r="D343" s="91">
        <f t="shared" si="27"/>
        <v>1254</v>
      </c>
      <c r="E343" s="36">
        <v>47</v>
      </c>
      <c r="F343" s="36">
        <v>1207</v>
      </c>
      <c r="G343" s="91">
        <f t="shared" si="28"/>
        <v>214</v>
      </c>
      <c r="H343" s="36">
        <v>129</v>
      </c>
      <c r="I343" s="36">
        <v>85</v>
      </c>
      <c r="J343" s="91">
        <f t="shared" si="29"/>
        <v>46059</v>
      </c>
      <c r="K343" s="36">
        <v>32466</v>
      </c>
      <c r="L343" s="36">
        <v>13593</v>
      </c>
      <c r="M343" s="91">
        <f t="shared" si="30"/>
        <v>4812</v>
      </c>
      <c r="N343" s="36">
        <v>2549</v>
      </c>
      <c r="O343" s="36">
        <v>2263</v>
      </c>
      <c r="P343" s="91">
        <f t="shared" si="31"/>
        <v>4570</v>
      </c>
      <c r="Q343" s="36">
        <v>1048</v>
      </c>
      <c r="R343" s="36">
        <v>3522</v>
      </c>
      <c r="S343"/>
      <c r="T343" s="139"/>
    </row>
    <row r="344" spans="1:20" ht="28.7" customHeight="1" x14ac:dyDescent="0.3">
      <c r="A344"/>
      <c r="B344" s="25" t="s">
        <v>87</v>
      </c>
      <c r="C344" s="91">
        <f t="shared" si="26"/>
        <v>312534</v>
      </c>
      <c r="D344" s="91">
        <f t="shared" si="27"/>
        <v>14213</v>
      </c>
      <c r="E344" s="36">
        <v>364</v>
      </c>
      <c r="F344" s="36">
        <v>13849</v>
      </c>
      <c r="G344" s="91">
        <f t="shared" si="28"/>
        <v>17774</v>
      </c>
      <c r="H344" s="36">
        <v>10545</v>
      </c>
      <c r="I344" s="36">
        <v>7229</v>
      </c>
      <c r="J344" s="91">
        <f t="shared" si="29"/>
        <v>227452</v>
      </c>
      <c r="K344" s="36">
        <v>161761</v>
      </c>
      <c r="L344" s="36">
        <v>65691</v>
      </c>
      <c r="M344" s="91">
        <f t="shared" si="30"/>
        <v>16143</v>
      </c>
      <c r="N344" s="36">
        <v>8770</v>
      </c>
      <c r="O344" s="36">
        <v>7373</v>
      </c>
      <c r="P344" s="91">
        <f t="shared" si="31"/>
        <v>36952</v>
      </c>
      <c r="Q344" s="36">
        <v>12908</v>
      </c>
      <c r="R344" s="36">
        <v>24044</v>
      </c>
      <c r="S344"/>
      <c r="T344" s="139"/>
    </row>
    <row r="345" spans="1:20" ht="28.7" customHeight="1" x14ac:dyDescent="0.3">
      <c r="A345"/>
      <c r="B345" s="25" t="s">
        <v>88</v>
      </c>
      <c r="C345" s="91">
        <f t="shared" si="26"/>
        <v>94999</v>
      </c>
      <c r="D345" s="91">
        <f t="shared" si="27"/>
        <v>2667</v>
      </c>
      <c r="E345" s="36">
        <v>0</v>
      </c>
      <c r="F345" s="36">
        <v>2667</v>
      </c>
      <c r="G345" s="91">
        <f t="shared" si="28"/>
        <v>1378</v>
      </c>
      <c r="H345" s="36">
        <v>698</v>
      </c>
      <c r="I345" s="36">
        <v>680</v>
      </c>
      <c r="J345" s="91">
        <f t="shared" si="29"/>
        <v>65966</v>
      </c>
      <c r="K345" s="36">
        <v>47345</v>
      </c>
      <c r="L345" s="36">
        <v>18621</v>
      </c>
      <c r="M345" s="91">
        <f t="shared" si="30"/>
        <v>13881</v>
      </c>
      <c r="N345" s="36">
        <v>7667</v>
      </c>
      <c r="O345" s="36">
        <v>6214</v>
      </c>
      <c r="P345" s="91">
        <f t="shared" si="31"/>
        <v>11107</v>
      </c>
      <c r="Q345" s="36">
        <v>3360</v>
      </c>
      <c r="R345" s="36">
        <v>7747</v>
      </c>
      <c r="S345"/>
      <c r="T345" s="139"/>
    </row>
    <row r="346" spans="1:20" ht="28.7" customHeight="1" x14ac:dyDescent="0.3">
      <c r="A346"/>
      <c r="B346" s="25" t="s">
        <v>89</v>
      </c>
      <c r="C346" s="91">
        <f t="shared" si="26"/>
        <v>41868</v>
      </c>
      <c r="D346" s="91">
        <f t="shared" si="27"/>
        <v>3949</v>
      </c>
      <c r="E346" s="36">
        <v>0</v>
      </c>
      <c r="F346" s="36">
        <v>3949</v>
      </c>
      <c r="G346" s="91">
        <f t="shared" si="28"/>
        <v>66</v>
      </c>
      <c r="H346" s="36">
        <v>29</v>
      </c>
      <c r="I346" s="36">
        <v>37</v>
      </c>
      <c r="J346" s="91">
        <f t="shared" si="29"/>
        <v>28816</v>
      </c>
      <c r="K346" s="36">
        <v>17883</v>
      </c>
      <c r="L346" s="36">
        <v>10933</v>
      </c>
      <c r="M346" s="91">
        <f t="shared" si="30"/>
        <v>3662</v>
      </c>
      <c r="N346" s="36">
        <v>1768</v>
      </c>
      <c r="O346" s="36">
        <v>1894</v>
      </c>
      <c r="P346" s="91">
        <f t="shared" si="31"/>
        <v>5375</v>
      </c>
      <c r="Q346" s="36">
        <v>813</v>
      </c>
      <c r="R346" s="36">
        <v>4562</v>
      </c>
      <c r="S346"/>
      <c r="T346" s="139"/>
    </row>
    <row r="347" spans="1:20" ht="28.7" customHeight="1" x14ac:dyDescent="0.3">
      <c r="A347"/>
      <c r="B347" s="25" t="s">
        <v>90</v>
      </c>
      <c r="C347" s="91">
        <f t="shared" si="26"/>
        <v>19428</v>
      </c>
      <c r="D347" s="91">
        <f t="shared" si="27"/>
        <v>0</v>
      </c>
      <c r="E347" s="36">
        <v>0</v>
      </c>
      <c r="F347" s="36">
        <v>0</v>
      </c>
      <c r="G347" s="91">
        <f t="shared" si="28"/>
        <v>630</v>
      </c>
      <c r="H347" s="36">
        <v>309</v>
      </c>
      <c r="I347" s="36">
        <v>321</v>
      </c>
      <c r="J347" s="91">
        <f t="shared" si="29"/>
        <v>10818</v>
      </c>
      <c r="K347" s="36">
        <v>6710</v>
      </c>
      <c r="L347" s="36">
        <v>4108</v>
      </c>
      <c r="M347" s="91">
        <f t="shared" si="30"/>
        <v>811</v>
      </c>
      <c r="N347" s="36">
        <v>452</v>
      </c>
      <c r="O347" s="36">
        <v>359</v>
      </c>
      <c r="P347" s="91">
        <f t="shared" si="31"/>
        <v>7169</v>
      </c>
      <c r="Q347" s="36">
        <v>431</v>
      </c>
      <c r="R347" s="36">
        <v>6738</v>
      </c>
      <c r="S347"/>
      <c r="T347" s="139"/>
    </row>
    <row r="348" spans="1:20" ht="28.7" customHeight="1" x14ac:dyDescent="0.3">
      <c r="A348"/>
      <c r="B348" s="25" t="s">
        <v>91</v>
      </c>
      <c r="C348" s="91">
        <f t="shared" si="26"/>
        <v>15795</v>
      </c>
      <c r="D348" s="91">
        <f t="shared" si="27"/>
        <v>0</v>
      </c>
      <c r="E348" s="36">
        <v>0</v>
      </c>
      <c r="F348" s="36">
        <v>0</v>
      </c>
      <c r="G348" s="91">
        <f t="shared" si="28"/>
        <v>80</v>
      </c>
      <c r="H348" s="36">
        <v>40</v>
      </c>
      <c r="I348" s="36">
        <v>40</v>
      </c>
      <c r="J348" s="91">
        <f t="shared" si="29"/>
        <v>10705</v>
      </c>
      <c r="K348" s="36">
        <v>6253</v>
      </c>
      <c r="L348" s="36">
        <v>4452</v>
      </c>
      <c r="M348" s="91">
        <f t="shared" si="30"/>
        <v>2743</v>
      </c>
      <c r="N348" s="36">
        <v>1311</v>
      </c>
      <c r="O348" s="36">
        <v>1432</v>
      </c>
      <c r="P348" s="91">
        <f t="shared" si="31"/>
        <v>2267</v>
      </c>
      <c r="Q348" s="36">
        <v>833</v>
      </c>
      <c r="R348" s="36">
        <v>1434</v>
      </c>
      <c r="S348"/>
      <c r="T348" s="139"/>
    </row>
    <row r="349" spans="1:20" ht="28.7" customHeight="1" x14ac:dyDescent="0.3">
      <c r="A349"/>
      <c r="B349" s="25" t="s">
        <v>92</v>
      </c>
      <c r="C349" s="91">
        <f t="shared" si="26"/>
        <v>31245</v>
      </c>
      <c r="D349" s="91">
        <f t="shared" si="27"/>
        <v>604</v>
      </c>
      <c r="E349" s="36">
        <v>0</v>
      </c>
      <c r="F349" s="36">
        <v>604</v>
      </c>
      <c r="G349" s="91">
        <f t="shared" si="28"/>
        <v>305</v>
      </c>
      <c r="H349" s="36">
        <v>272</v>
      </c>
      <c r="I349" s="36">
        <v>33</v>
      </c>
      <c r="J349" s="91">
        <f t="shared" si="29"/>
        <v>18659</v>
      </c>
      <c r="K349" s="36">
        <v>13788</v>
      </c>
      <c r="L349" s="36">
        <v>4871</v>
      </c>
      <c r="M349" s="91">
        <f t="shared" si="30"/>
        <v>2885</v>
      </c>
      <c r="N349" s="36">
        <v>1777</v>
      </c>
      <c r="O349" s="36">
        <v>1108</v>
      </c>
      <c r="P349" s="91">
        <f t="shared" si="31"/>
        <v>8792</v>
      </c>
      <c r="Q349" s="36">
        <v>2017</v>
      </c>
      <c r="R349" s="36">
        <v>6775</v>
      </c>
      <c r="S349"/>
      <c r="T349" s="139"/>
    </row>
    <row r="350" spans="1:20" ht="28.7" customHeight="1" x14ac:dyDescent="0.3">
      <c r="A350"/>
      <c r="B350" s="25" t="s">
        <v>93</v>
      </c>
      <c r="C350" s="91">
        <f t="shared" si="26"/>
        <v>85504</v>
      </c>
      <c r="D350" s="91">
        <f t="shared" si="27"/>
        <v>0</v>
      </c>
      <c r="E350" s="36">
        <v>0</v>
      </c>
      <c r="F350" s="36">
        <v>0</v>
      </c>
      <c r="G350" s="91">
        <f t="shared" si="28"/>
        <v>3635</v>
      </c>
      <c r="H350" s="36">
        <v>2244</v>
      </c>
      <c r="I350" s="36">
        <v>1391</v>
      </c>
      <c r="J350" s="91">
        <f t="shared" si="29"/>
        <v>57561</v>
      </c>
      <c r="K350" s="36">
        <v>41110</v>
      </c>
      <c r="L350" s="36">
        <v>16451</v>
      </c>
      <c r="M350" s="91">
        <f t="shared" si="30"/>
        <v>7147</v>
      </c>
      <c r="N350" s="36">
        <v>4197</v>
      </c>
      <c r="O350" s="36">
        <v>2950</v>
      </c>
      <c r="P350" s="91">
        <f t="shared" si="31"/>
        <v>17161</v>
      </c>
      <c r="Q350" s="36">
        <v>2373</v>
      </c>
      <c r="R350" s="36">
        <v>14788</v>
      </c>
      <c r="S350"/>
      <c r="T350" s="139"/>
    </row>
    <row r="351" spans="1:20" ht="28.7" customHeight="1" x14ac:dyDescent="0.3">
      <c r="A351"/>
      <c r="B351" s="25" t="s">
        <v>94</v>
      </c>
      <c r="C351" s="91">
        <f t="shared" si="26"/>
        <v>78361</v>
      </c>
      <c r="D351" s="91">
        <f t="shared" si="27"/>
        <v>0</v>
      </c>
      <c r="E351" s="36">
        <v>0</v>
      </c>
      <c r="F351" s="36">
        <v>0</v>
      </c>
      <c r="G351" s="91">
        <f t="shared" si="28"/>
        <v>1063</v>
      </c>
      <c r="H351" s="36">
        <v>611</v>
      </c>
      <c r="I351" s="36">
        <v>452</v>
      </c>
      <c r="J351" s="91">
        <f t="shared" si="29"/>
        <v>54017</v>
      </c>
      <c r="K351" s="36">
        <v>34665</v>
      </c>
      <c r="L351" s="36">
        <v>19352</v>
      </c>
      <c r="M351" s="91">
        <f t="shared" si="30"/>
        <v>10575</v>
      </c>
      <c r="N351" s="36">
        <v>5615</v>
      </c>
      <c r="O351" s="36">
        <v>4960</v>
      </c>
      <c r="P351" s="91">
        <f t="shared" si="31"/>
        <v>12706</v>
      </c>
      <c r="Q351" s="36">
        <v>3053</v>
      </c>
      <c r="R351" s="36">
        <v>9653</v>
      </c>
      <c r="S351"/>
      <c r="T351" s="139"/>
    </row>
    <row r="352" spans="1:20" ht="28.7" customHeight="1" x14ac:dyDescent="0.3">
      <c r="A352"/>
      <c r="B352" s="25" t="s">
        <v>107</v>
      </c>
      <c r="C352" s="91">
        <f t="shared" si="26"/>
        <v>81103</v>
      </c>
      <c r="D352" s="91">
        <f t="shared" si="27"/>
        <v>3160</v>
      </c>
      <c r="E352" s="36">
        <v>402</v>
      </c>
      <c r="F352" s="36">
        <v>2758</v>
      </c>
      <c r="G352" s="91">
        <f t="shared" si="28"/>
        <v>2558</v>
      </c>
      <c r="H352" s="36">
        <v>1299</v>
      </c>
      <c r="I352" s="36">
        <v>1259</v>
      </c>
      <c r="J352" s="91">
        <f t="shared" si="29"/>
        <v>48277</v>
      </c>
      <c r="K352" s="36">
        <v>32024</v>
      </c>
      <c r="L352" s="36">
        <v>16253</v>
      </c>
      <c r="M352" s="91">
        <f t="shared" si="30"/>
        <v>10387</v>
      </c>
      <c r="N352" s="36">
        <v>5424</v>
      </c>
      <c r="O352" s="36">
        <v>4963</v>
      </c>
      <c r="P352" s="91">
        <f t="shared" si="31"/>
        <v>16721</v>
      </c>
      <c r="Q352" s="36">
        <v>3632</v>
      </c>
      <c r="R352" s="36">
        <v>13089</v>
      </c>
      <c r="S352"/>
      <c r="T352" s="139"/>
    </row>
    <row r="353" spans="1:86" ht="28.7" customHeight="1" x14ac:dyDescent="0.3">
      <c r="A353"/>
      <c r="B353" s="25" t="s">
        <v>96</v>
      </c>
      <c r="C353" s="91">
        <f>D353+G353+J353+M353+P353</f>
        <v>42478</v>
      </c>
      <c r="D353" s="91">
        <f t="shared" si="27"/>
        <v>0</v>
      </c>
      <c r="E353" s="36">
        <v>0</v>
      </c>
      <c r="F353" s="36">
        <v>0</v>
      </c>
      <c r="G353" s="91">
        <f t="shared" si="28"/>
        <v>0</v>
      </c>
      <c r="H353" s="36">
        <v>0</v>
      </c>
      <c r="I353" s="36">
        <v>0</v>
      </c>
      <c r="J353" s="91">
        <f t="shared" si="29"/>
        <v>31326</v>
      </c>
      <c r="K353" s="36">
        <v>20873</v>
      </c>
      <c r="L353" s="36">
        <v>10453</v>
      </c>
      <c r="M353" s="91">
        <f t="shared" si="30"/>
        <v>3553</v>
      </c>
      <c r="N353" s="36">
        <v>1848</v>
      </c>
      <c r="O353" s="36">
        <v>1705</v>
      </c>
      <c r="P353" s="91">
        <f t="shared" si="31"/>
        <v>7599</v>
      </c>
      <c r="Q353" s="36">
        <v>2417</v>
      </c>
      <c r="R353" s="36">
        <v>5182</v>
      </c>
      <c r="S353"/>
      <c r="T353" s="139"/>
    </row>
    <row r="354" spans="1:86" ht="28.7" customHeight="1" x14ac:dyDescent="0.3">
      <c r="A354"/>
      <c r="B354" s="25" t="s">
        <v>97</v>
      </c>
      <c r="C354" s="91">
        <f>D354+G354+J354+M354+P354</f>
        <v>27308</v>
      </c>
      <c r="D354" s="91">
        <f t="shared" si="27"/>
        <v>312</v>
      </c>
      <c r="E354" s="36">
        <v>0</v>
      </c>
      <c r="F354" s="36">
        <v>312</v>
      </c>
      <c r="G354" s="91">
        <f t="shared" si="28"/>
        <v>692</v>
      </c>
      <c r="H354" s="36">
        <v>413</v>
      </c>
      <c r="I354" s="36">
        <v>279</v>
      </c>
      <c r="J354" s="91">
        <f t="shared" si="29"/>
        <v>17997</v>
      </c>
      <c r="K354" s="36">
        <v>12748</v>
      </c>
      <c r="L354" s="36">
        <v>5249</v>
      </c>
      <c r="M354" s="91">
        <f t="shared" si="30"/>
        <v>3413</v>
      </c>
      <c r="N354" s="36">
        <v>1706</v>
      </c>
      <c r="O354" s="36">
        <v>1707</v>
      </c>
      <c r="P354" s="91">
        <f t="shared" si="31"/>
        <v>4894</v>
      </c>
      <c r="Q354" s="36">
        <v>361</v>
      </c>
      <c r="R354" s="36">
        <v>4533</v>
      </c>
      <c r="S354"/>
      <c r="T354" s="139"/>
    </row>
    <row r="355" spans="1:86" ht="28.7" customHeight="1" thickBot="1" x14ac:dyDescent="0.35">
      <c r="A355"/>
      <c r="B355" s="25" t="s">
        <v>98</v>
      </c>
      <c r="C355" s="91">
        <f>D355+G355+J355+M355+P355</f>
        <v>21161</v>
      </c>
      <c r="D355" s="91">
        <f>SUM(E355:F355)</f>
        <v>0</v>
      </c>
      <c r="E355" s="36">
        <v>0</v>
      </c>
      <c r="F355" s="36">
        <v>0</v>
      </c>
      <c r="G355" s="91">
        <f>SUM(H355:I355)</f>
        <v>0</v>
      </c>
      <c r="H355" s="36">
        <v>0</v>
      </c>
      <c r="I355" s="36">
        <v>0</v>
      </c>
      <c r="J355" s="91">
        <f>SUM(K355:L355)</f>
        <v>15552</v>
      </c>
      <c r="K355" s="36">
        <v>10420</v>
      </c>
      <c r="L355" s="36">
        <v>5132</v>
      </c>
      <c r="M355" s="91">
        <f>SUM(N355:O355)</f>
        <v>2266</v>
      </c>
      <c r="N355" s="36">
        <v>1230</v>
      </c>
      <c r="O355" s="36">
        <v>1036</v>
      </c>
      <c r="P355" s="91">
        <f>SUM(Q355:R355)</f>
        <v>3343</v>
      </c>
      <c r="Q355" s="36">
        <v>1250</v>
      </c>
      <c r="R355" s="36">
        <v>2093</v>
      </c>
      <c r="S355"/>
      <c r="T355" s="139"/>
    </row>
    <row r="356" spans="1:86" ht="19.5" customHeight="1" x14ac:dyDescent="0.3">
      <c r="A356"/>
      <c r="B356" s="146" t="s">
        <v>5</v>
      </c>
      <c r="C356" s="46">
        <f>SUM(D356+G356+J356+M356+P356)</f>
        <v>2060899</v>
      </c>
      <c r="D356" s="46">
        <f t="shared" ref="D356:R356" si="32">SUM(D330:D355)</f>
        <v>40495</v>
      </c>
      <c r="E356" s="46">
        <f t="shared" si="32"/>
        <v>7360</v>
      </c>
      <c r="F356" s="46">
        <f t="shared" si="32"/>
        <v>33135</v>
      </c>
      <c r="G356" s="46">
        <f t="shared" si="32"/>
        <v>64703</v>
      </c>
      <c r="H356" s="46">
        <f t="shared" si="32"/>
        <v>38466</v>
      </c>
      <c r="I356" s="46">
        <f t="shared" si="32"/>
        <v>26237</v>
      </c>
      <c r="J356" s="46">
        <f t="shared" si="32"/>
        <v>1427123</v>
      </c>
      <c r="K356" s="46">
        <f t="shared" si="32"/>
        <v>991415</v>
      </c>
      <c r="L356" s="46">
        <f t="shared" si="32"/>
        <v>435708</v>
      </c>
      <c r="M356" s="46">
        <f t="shared" si="32"/>
        <v>211367</v>
      </c>
      <c r="N356" s="46">
        <f t="shared" si="32"/>
        <v>118510</v>
      </c>
      <c r="O356" s="46">
        <f t="shared" si="32"/>
        <v>92857</v>
      </c>
      <c r="P356" s="46">
        <f t="shared" si="32"/>
        <v>317211</v>
      </c>
      <c r="Q356" s="46">
        <f t="shared" si="32"/>
        <v>86344</v>
      </c>
      <c r="R356" s="46">
        <f t="shared" si="32"/>
        <v>230867</v>
      </c>
      <c r="S356"/>
      <c r="T356" s="139"/>
    </row>
    <row r="357" spans="1:86" ht="18" x14ac:dyDescent="0.3">
      <c r="B357" s="130" t="s">
        <v>228</v>
      </c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9"/>
    </row>
    <row r="358" spans="1:86" x14ac:dyDescent="0.3">
      <c r="B358" s="147"/>
      <c r="C358" s="147"/>
      <c r="D358" s="147"/>
      <c r="E358" s="147"/>
      <c r="F358" s="147"/>
      <c r="G358" s="147"/>
    </row>
    <row r="359" spans="1:86" ht="8.25" customHeight="1" x14ac:dyDescent="0.3"/>
    <row r="360" spans="1:86" ht="18" x14ac:dyDescent="0.3">
      <c r="B360" s="139"/>
      <c r="C360" s="148"/>
      <c r="D360" s="148"/>
      <c r="E360" s="148"/>
      <c r="F360" s="148"/>
      <c r="G360" s="148"/>
      <c r="H360" s="148"/>
      <c r="I360" s="148"/>
    </row>
    <row r="361" spans="1:86" x14ac:dyDescent="0.3">
      <c r="B361" s="149"/>
    </row>
    <row r="363" spans="1:86" ht="38.25" customHeight="1" x14ac:dyDescent="0.3">
      <c r="V363" s="5"/>
      <c r="W363" s="5"/>
      <c r="BA363" s="2"/>
      <c r="BB363" s="2"/>
    </row>
    <row r="364" spans="1:86" ht="108" customHeight="1" x14ac:dyDescent="0.3">
      <c r="V364" s="5"/>
      <c r="W364" s="5"/>
      <c r="BA364" s="2"/>
      <c r="BB364" s="2"/>
    </row>
    <row r="365" spans="1:86" x14ac:dyDescent="0.3">
      <c r="V365" s="5"/>
      <c r="W365" s="5"/>
      <c r="BA365" s="2"/>
      <c r="BB365" s="2"/>
    </row>
    <row r="366" spans="1:86" s="5" customFormat="1" x14ac:dyDescent="0.3">
      <c r="T366" s="2"/>
      <c r="U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</row>
    <row r="367" spans="1:86" s="5" customFormat="1" x14ac:dyDescent="0.3">
      <c r="T367" s="2"/>
      <c r="U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</row>
    <row r="368" spans="1:86" s="5" customFormat="1" x14ac:dyDescent="0.3">
      <c r="T368" s="2"/>
      <c r="U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</row>
    <row r="369" spans="2:88" s="5" customFormat="1" x14ac:dyDescent="0.3">
      <c r="T369" s="2"/>
      <c r="U369" s="2"/>
    </row>
    <row r="370" spans="2:88" s="5" customFormat="1" x14ac:dyDescent="0.3">
      <c r="T370" s="2"/>
      <c r="U370" s="2"/>
    </row>
    <row r="371" spans="2:88" s="5" customFormat="1" x14ac:dyDescent="0.3">
      <c r="T371" s="2"/>
      <c r="U371" s="2"/>
    </row>
    <row r="372" spans="2:88" s="5" customFormat="1" x14ac:dyDescent="0.3">
      <c r="T372" s="2"/>
      <c r="U372" s="2"/>
    </row>
    <row r="373" spans="2:88" s="5" customFormat="1" x14ac:dyDescent="0.3">
      <c r="T373" s="2"/>
      <c r="U373" s="2"/>
    </row>
    <row r="374" spans="2:88" s="5" customFormat="1" x14ac:dyDescent="0.3">
      <c r="T374" s="2"/>
      <c r="U374" s="2"/>
    </row>
    <row r="375" spans="2:88" s="5" customFormat="1" x14ac:dyDescent="0.3">
      <c r="T375" s="2"/>
      <c r="U375" s="2"/>
    </row>
    <row r="376" spans="2:88" s="5" customFormat="1" x14ac:dyDescent="0.3">
      <c r="T376" s="2"/>
      <c r="U376" s="2"/>
    </row>
    <row r="377" spans="2:88" s="5" customFormat="1" ht="20.100000000000001" customHeight="1" x14ac:dyDescent="0.3">
      <c r="T377" s="2"/>
      <c r="U377" s="2"/>
    </row>
    <row r="378" spans="2:88" s="5" customFormat="1" x14ac:dyDescent="0.3">
      <c r="T378" s="2"/>
      <c r="U378" s="2"/>
    </row>
    <row r="380" spans="2:88" s="5" customFormat="1" x14ac:dyDescent="0.3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</row>
    <row r="381" spans="2:88" s="5" customFormat="1" x14ac:dyDescent="0.3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</row>
  </sheetData>
  <autoFilter ref="M115:N141" xr:uid="{00000000-0009-0000-0000-000000000000}">
    <sortState xmlns:xlrd2="http://schemas.microsoft.com/office/spreadsheetml/2017/richdata2" ref="M116:N141">
      <sortCondition ref="N115:N141"/>
    </sortState>
  </autoFilter>
  <mergeCells count="289">
    <mergeCell ref="P328:P329"/>
    <mergeCell ref="Q328:R328"/>
    <mergeCell ref="B358:G358"/>
    <mergeCell ref="G328:G329"/>
    <mergeCell ref="H328:I328"/>
    <mergeCell ref="J328:J329"/>
    <mergeCell ref="K328:L328"/>
    <mergeCell ref="M328:M329"/>
    <mergeCell ref="N328:O328"/>
    <mergeCell ref="Q309:R309"/>
    <mergeCell ref="B327:B329"/>
    <mergeCell ref="C327:C329"/>
    <mergeCell ref="D327:F327"/>
    <mergeCell ref="G327:I327"/>
    <mergeCell ref="J327:L327"/>
    <mergeCell ref="M327:O327"/>
    <mergeCell ref="P327:R327"/>
    <mergeCell ref="D328:D329"/>
    <mergeCell ref="E328:F328"/>
    <mergeCell ref="P308:R308"/>
    <mergeCell ref="D309:D310"/>
    <mergeCell ref="E309:F309"/>
    <mergeCell ref="G309:G310"/>
    <mergeCell ref="H309:I309"/>
    <mergeCell ref="J309:J310"/>
    <mergeCell ref="K309:L309"/>
    <mergeCell ref="M309:M310"/>
    <mergeCell ref="N309:O309"/>
    <mergeCell ref="P309:P310"/>
    <mergeCell ref="L295:M295"/>
    <mergeCell ref="L296:M296"/>
    <mergeCell ref="B308:B310"/>
    <mergeCell ref="C308:C310"/>
    <mergeCell ref="D308:F308"/>
    <mergeCell ref="G308:I308"/>
    <mergeCell ref="J308:L308"/>
    <mergeCell ref="M308:O308"/>
    <mergeCell ref="L289:M289"/>
    <mergeCell ref="L290:M290"/>
    <mergeCell ref="L291:M291"/>
    <mergeCell ref="L292:M292"/>
    <mergeCell ref="L293:M293"/>
    <mergeCell ref="L294:M294"/>
    <mergeCell ref="L266:M266"/>
    <mergeCell ref="L284:M284"/>
    <mergeCell ref="L285:M285"/>
    <mergeCell ref="L286:M286"/>
    <mergeCell ref="L287:M287"/>
    <mergeCell ref="L288:M288"/>
    <mergeCell ref="Q247:R247"/>
    <mergeCell ref="L249:N249"/>
    <mergeCell ref="L250:N250"/>
    <mergeCell ref="L251:N251"/>
    <mergeCell ref="L252:N252"/>
    <mergeCell ref="L262:M263"/>
    <mergeCell ref="N262:N263"/>
    <mergeCell ref="O262:O263"/>
    <mergeCell ref="P262:Q262"/>
    <mergeCell ref="K213:R213"/>
    <mergeCell ref="B214:C214"/>
    <mergeCell ref="B247:E248"/>
    <mergeCell ref="F247:F248"/>
    <mergeCell ref="G247:G248"/>
    <mergeCell ref="H247:H248"/>
    <mergeCell ref="I247:I248"/>
    <mergeCell ref="L247:N248"/>
    <mergeCell ref="O247:O248"/>
    <mergeCell ref="P247:P248"/>
    <mergeCell ref="K203:N204"/>
    <mergeCell ref="O203:O204"/>
    <mergeCell ref="P203:P204"/>
    <mergeCell ref="Q203:Q204"/>
    <mergeCell ref="R203:R204"/>
    <mergeCell ref="B209:E209"/>
    <mergeCell ref="K199:N200"/>
    <mergeCell ref="O199:O200"/>
    <mergeCell ref="P199:P200"/>
    <mergeCell ref="Q199:Q200"/>
    <mergeCell ref="R199:R200"/>
    <mergeCell ref="K201:N202"/>
    <mergeCell ref="O201:O202"/>
    <mergeCell ref="P201:P202"/>
    <mergeCell ref="Q201:Q202"/>
    <mergeCell ref="R201:R202"/>
    <mergeCell ref="K195:N196"/>
    <mergeCell ref="O195:O196"/>
    <mergeCell ref="P195:P196"/>
    <mergeCell ref="Q195:Q196"/>
    <mergeCell ref="R195:R196"/>
    <mergeCell ref="K197:N198"/>
    <mergeCell ref="O197:O198"/>
    <mergeCell ref="P197:P198"/>
    <mergeCell ref="Q197:Q198"/>
    <mergeCell ref="R197:R198"/>
    <mergeCell ref="K191:N192"/>
    <mergeCell ref="O191:O192"/>
    <mergeCell ref="P191:P192"/>
    <mergeCell ref="Q191:Q192"/>
    <mergeCell ref="R191:R192"/>
    <mergeCell ref="K193:N194"/>
    <mergeCell ref="O193:O194"/>
    <mergeCell ref="P193:P194"/>
    <mergeCell ref="Q193:Q194"/>
    <mergeCell ref="R193:R194"/>
    <mergeCell ref="K187:N188"/>
    <mergeCell ref="O187:O188"/>
    <mergeCell ref="P187:P188"/>
    <mergeCell ref="Q187:Q188"/>
    <mergeCell ref="R187:R188"/>
    <mergeCell ref="K189:N190"/>
    <mergeCell ref="O189:O190"/>
    <mergeCell ref="P189:P190"/>
    <mergeCell ref="Q189:Q190"/>
    <mergeCell ref="R189:R190"/>
    <mergeCell ref="K183:N184"/>
    <mergeCell ref="O183:O184"/>
    <mergeCell ref="P183:P184"/>
    <mergeCell ref="Q183:Q184"/>
    <mergeCell ref="R183:R184"/>
    <mergeCell ref="K185:N186"/>
    <mergeCell ref="O185:O186"/>
    <mergeCell ref="P185:P186"/>
    <mergeCell ref="Q185:Q186"/>
    <mergeCell ref="R185:R186"/>
    <mergeCell ref="K179:N180"/>
    <mergeCell ref="O179:O180"/>
    <mergeCell ref="P179:P180"/>
    <mergeCell ref="Q179:Q180"/>
    <mergeCell ref="R179:R180"/>
    <mergeCell ref="K181:N182"/>
    <mergeCell ref="O181:O182"/>
    <mergeCell ref="P181:P182"/>
    <mergeCell ref="Q181:Q182"/>
    <mergeCell ref="R181:R182"/>
    <mergeCell ref="K175:N176"/>
    <mergeCell ref="O175:O176"/>
    <mergeCell ref="P175:P176"/>
    <mergeCell ref="Q175:Q176"/>
    <mergeCell ref="R175:R176"/>
    <mergeCell ref="K177:N178"/>
    <mergeCell ref="O177:O178"/>
    <mergeCell ref="P177:P178"/>
    <mergeCell ref="Q177:Q178"/>
    <mergeCell ref="R177:R178"/>
    <mergeCell ref="C109:D109"/>
    <mergeCell ref="C110:D110"/>
    <mergeCell ref="C111:D111"/>
    <mergeCell ref="C112:D112"/>
    <mergeCell ref="B116:C116"/>
    <mergeCell ref="B175:E175"/>
    <mergeCell ref="C103:D103"/>
    <mergeCell ref="C104:D104"/>
    <mergeCell ref="C105:D105"/>
    <mergeCell ref="C106:D106"/>
    <mergeCell ref="C107:D107"/>
    <mergeCell ref="C108:D108"/>
    <mergeCell ref="C99:D99"/>
    <mergeCell ref="K99:L99"/>
    <mergeCell ref="C100:D100"/>
    <mergeCell ref="K100:L100"/>
    <mergeCell ref="C101:D101"/>
    <mergeCell ref="C102:D102"/>
    <mergeCell ref="C96:D96"/>
    <mergeCell ref="K96:L96"/>
    <mergeCell ref="C97:D97"/>
    <mergeCell ref="K97:L97"/>
    <mergeCell ref="C98:D98"/>
    <mergeCell ref="K98:L98"/>
    <mergeCell ref="C93:D93"/>
    <mergeCell ref="K93:L93"/>
    <mergeCell ref="C94:D94"/>
    <mergeCell ref="K94:L94"/>
    <mergeCell ref="C95:D95"/>
    <mergeCell ref="K95:L95"/>
    <mergeCell ref="C90:D90"/>
    <mergeCell ref="K90:L90"/>
    <mergeCell ref="C91:D91"/>
    <mergeCell ref="K91:L91"/>
    <mergeCell ref="C92:D92"/>
    <mergeCell ref="K92:L92"/>
    <mergeCell ref="I84:I85"/>
    <mergeCell ref="C86:D86"/>
    <mergeCell ref="C87:D87"/>
    <mergeCell ref="C88:D88"/>
    <mergeCell ref="K88:L88"/>
    <mergeCell ref="C89:D89"/>
    <mergeCell ref="K89:L89"/>
    <mergeCell ref="B84:B85"/>
    <mergeCell ref="C84:D85"/>
    <mergeCell ref="E84:E85"/>
    <mergeCell ref="F84:F85"/>
    <mergeCell ref="G84:G85"/>
    <mergeCell ref="H84:H85"/>
    <mergeCell ref="J78:K78"/>
    <mergeCell ref="O78:P78"/>
    <mergeCell ref="J79:K79"/>
    <mergeCell ref="O79:P79"/>
    <mergeCell ref="J80:K80"/>
    <mergeCell ref="O80:P80"/>
    <mergeCell ref="J75:K75"/>
    <mergeCell ref="O75:P75"/>
    <mergeCell ref="J76:K76"/>
    <mergeCell ref="O76:P76"/>
    <mergeCell ref="J77:K77"/>
    <mergeCell ref="O77:P77"/>
    <mergeCell ref="B73:F73"/>
    <mergeCell ref="J73:K73"/>
    <mergeCell ref="O73:P73"/>
    <mergeCell ref="B74:F74"/>
    <mergeCell ref="J74:K74"/>
    <mergeCell ref="O74:P74"/>
    <mergeCell ref="B71:F71"/>
    <mergeCell ref="J71:K71"/>
    <mergeCell ref="O71:P71"/>
    <mergeCell ref="B72:F72"/>
    <mergeCell ref="J72:K72"/>
    <mergeCell ref="O72:P72"/>
    <mergeCell ref="B69:F69"/>
    <mergeCell ref="J69:K69"/>
    <mergeCell ref="O69:P69"/>
    <mergeCell ref="B70:F70"/>
    <mergeCell ref="J70:K70"/>
    <mergeCell ref="O70:P70"/>
    <mergeCell ref="B67:F67"/>
    <mergeCell ref="J67:K67"/>
    <mergeCell ref="O67:P67"/>
    <mergeCell ref="B68:F68"/>
    <mergeCell ref="J68:K68"/>
    <mergeCell ref="O68:P68"/>
    <mergeCell ref="B65:F65"/>
    <mergeCell ref="J65:K65"/>
    <mergeCell ref="O65:P65"/>
    <mergeCell ref="B66:F66"/>
    <mergeCell ref="J66:K66"/>
    <mergeCell ref="O66:P66"/>
    <mergeCell ref="L63:L64"/>
    <mergeCell ref="M63:M64"/>
    <mergeCell ref="O63:P64"/>
    <mergeCell ref="Q63:Q64"/>
    <mergeCell ref="R63:R64"/>
    <mergeCell ref="B64:F64"/>
    <mergeCell ref="B59:F59"/>
    <mergeCell ref="B60:F60"/>
    <mergeCell ref="B61:F61"/>
    <mergeCell ref="B62:F62"/>
    <mergeCell ref="B63:F63"/>
    <mergeCell ref="J63:K64"/>
    <mergeCell ref="K49:L49"/>
    <mergeCell ref="K50:L50"/>
    <mergeCell ref="L55:M55"/>
    <mergeCell ref="L56:M56"/>
    <mergeCell ref="L57:M57"/>
    <mergeCell ref="L58:M58"/>
    <mergeCell ref="K43:L43"/>
    <mergeCell ref="K44:L44"/>
    <mergeCell ref="K45:L45"/>
    <mergeCell ref="K46:L46"/>
    <mergeCell ref="K47:L47"/>
    <mergeCell ref="K48:L48"/>
    <mergeCell ref="Q36:Q37"/>
    <mergeCell ref="K38:L38"/>
    <mergeCell ref="K39:L39"/>
    <mergeCell ref="K40:L40"/>
    <mergeCell ref="K41:L41"/>
    <mergeCell ref="K42:L42"/>
    <mergeCell ref="J36:J37"/>
    <mergeCell ref="K36:L37"/>
    <mergeCell ref="M36:M37"/>
    <mergeCell ref="N36:N37"/>
    <mergeCell ref="O36:O37"/>
    <mergeCell ref="P36:P37"/>
    <mergeCell ref="K27:L27"/>
    <mergeCell ref="K28:L28"/>
    <mergeCell ref="K29:L29"/>
    <mergeCell ref="K30:L30"/>
    <mergeCell ref="K31:L31"/>
    <mergeCell ref="K32:L32"/>
    <mergeCell ref="K21:L21"/>
    <mergeCell ref="K22:L22"/>
    <mergeCell ref="K23:L23"/>
    <mergeCell ref="K24:L24"/>
    <mergeCell ref="K25:L25"/>
    <mergeCell ref="K26:L26"/>
    <mergeCell ref="B6:R6"/>
    <mergeCell ref="B7:R7"/>
    <mergeCell ref="C16:H16"/>
    <mergeCell ref="J18:J19"/>
    <mergeCell ref="K18:L19"/>
    <mergeCell ref="K20:L2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37" fitToHeight="4" orientation="portrait" r:id="rId1"/>
  <headerFooter alignWithMargins="0"/>
  <rowBreaks count="4" manualBreakCount="4">
    <brk id="81" max="19" man="1"/>
    <brk id="169" max="19" man="1"/>
    <brk id="243" max="19" man="1"/>
    <brk id="32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2025-01-20T14:22:25Z</dcterms:created>
  <dcterms:modified xsi:type="dcterms:W3CDTF">2025-01-20T14:28:39Z</dcterms:modified>
</cp:coreProperties>
</file>