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febrero\"/>
    </mc:Choice>
  </mc:AlternateContent>
  <xr:revisionPtr revIDLastSave="0" documentId="8_{9BB3AA14-251C-41D3-BF02-3DE02A131808}" xr6:coauthVersionLast="47" xr6:coauthVersionMax="47" xr10:uidLastSave="{00000000-0000-0000-0000-000000000000}"/>
  <bookViews>
    <workbookView xWindow="3315" yWindow="1410" windowWidth="20760" windowHeight="14055" xr2:uid="{8843E5B4-93A2-4A73-BA6A-1B5761B95AD9}"/>
  </bookViews>
  <sheets>
    <sheet name="Casos del CEM" sheetId="1" r:id="rId1"/>
  </sheets>
  <externalReferences>
    <externalReference r:id="rId2"/>
  </externalReferences>
  <definedNames>
    <definedName name="_xlnm.Print_Area" localSheetId="0">'Casos del CEM'!$A$1:$S$373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1" i="1" l="1"/>
  <c r="L371" i="1"/>
  <c r="K371" i="1"/>
  <c r="G371" i="1"/>
  <c r="F371" i="1"/>
  <c r="E371" i="1"/>
  <c r="D371" i="1"/>
  <c r="M370" i="1"/>
  <c r="C370" i="1"/>
  <c r="M369" i="1"/>
  <c r="C369" i="1"/>
  <c r="M368" i="1"/>
  <c r="C368" i="1"/>
  <c r="M367" i="1"/>
  <c r="C367" i="1"/>
  <c r="M366" i="1"/>
  <c r="C366" i="1"/>
  <c r="M365" i="1"/>
  <c r="C365" i="1"/>
  <c r="M364" i="1"/>
  <c r="C364" i="1"/>
  <c r="M363" i="1"/>
  <c r="C363" i="1"/>
  <c r="M362" i="1"/>
  <c r="C362" i="1"/>
  <c r="M361" i="1"/>
  <c r="C361" i="1"/>
  <c r="M360" i="1"/>
  <c r="C360" i="1"/>
  <c r="M359" i="1"/>
  <c r="C359" i="1"/>
  <c r="C371" i="1" s="1"/>
  <c r="F349" i="1"/>
  <c r="E349" i="1"/>
  <c r="D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M319" i="1"/>
  <c r="L319" i="1"/>
  <c r="K319" i="1"/>
  <c r="J319" i="1"/>
  <c r="I319" i="1"/>
  <c r="H319" i="1"/>
  <c r="G319" i="1"/>
  <c r="F319" i="1"/>
  <c r="E319" i="1"/>
  <c r="C319" i="1"/>
  <c r="D318" i="1"/>
  <c r="D317" i="1"/>
  <c r="D316" i="1"/>
  <c r="D319" i="1" s="1"/>
  <c r="D315" i="1"/>
  <c r="O304" i="1"/>
  <c r="N304" i="1"/>
  <c r="F304" i="1"/>
  <c r="F305" i="1" s="1"/>
  <c r="E304" i="1"/>
  <c r="D304" i="1" s="1"/>
  <c r="M303" i="1"/>
  <c r="D303" i="1"/>
  <c r="M302" i="1"/>
  <c r="D302" i="1"/>
  <c r="M301" i="1"/>
  <c r="D301" i="1"/>
  <c r="M300" i="1"/>
  <c r="D300" i="1"/>
  <c r="G290" i="1"/>
  <c r="F290" i="1"/>
  <c r="E290" i="1"/>
  <c r="D290" i="1"/>
  <c r="H288" i="1"/>
  <c r="C288" i="1" s="1"/>
  <c r="H286" i="1"/>
  <c r="C286" i="1" s="1"/>
  <c r="H284" i="1"/>
  <c r="C284" i="1" s="1"/>
  <c r="H282" i="1"/>
  <c r="C282" i="1" s="1"/>
  <c r="H280" i="1"/>
  <c r="C280" i="1" s="1"/>
  <c r="H278" i="1"/>
  <c r="C278" i="1" s="1"/>
  <c r="H276" i="1"/>
  <c r="C276" i="1" s="1"/>
  <c r="H274" i="1"/>
  <c r="C274" i="1" s="1"/>
  <c r="H272" i="1"/>
  <c r="C272" i="1" s="1"/>
  <c r="H270" i="1"/>
  <c r="C270" i="1" s="1"/>
  <c r="H268" i="1"/>
  <c r="C268" i="1" s="1"/>
  <c r="H266" i="1"/>
  <c r="C266" i="1" s="1"/>
  <c r="K259" i="1"/>
  <c r="J259" i="1"/>
  <c r="I259" i="1"/>
  <c r="G259" i="1"/>
  <c r="F259" i="1"/>
  <c r="E259" i="1"/>
  <c r="H258" i="1"/>
  <c r="D258" i="1"/>
  <c r="C258" i="1" s="1"/>
  <c r="H257" i="1"/>
  <c r="C257" i="1" s="1"/>
  <c r="D257" i="1"/>
  <c r="H256" i="1"/>
  <c r="D256" i="1"/>
  <c r="C256" i="1" s="1"/>
  <c r="H255" i="1"/>
  <c r="D255" i="1"/>
  <c r="C255" i="1"/>
  <c r="H254" i="1"/>
  <c r="D254" i="1"/>
  <c r="C254" i="1" s="1"/>
  <c r="H253" i="1"/>
  <c r="C253" i="1" s="1"/>
  <c r="D253" i="1"/>
  <c r="H252" i="1"/>
  <c r="D252" i="1"/>
  <c r="C252" i="1" s="1"/>
  <c r="H251" i="1"/>
  <c r="D251" i="1"/>
  <c r="C251" i="1"/>
  <c r="H250" i="1"/>
  <c r="D250" i="1"/>
  <c r="C250" i="1" s="1"/>
  <c r="H249" i="1"/>
  <c r="C249" i="1" s="1"/>
  <c r="D249" i="1"/>
  <c r="H248" i="1"/>
  <c r="D248" i="1"/>
  <c r="C248" i="1" s="1"/>
  <c r="H247" i="1"/>
  <c r="D247" i="1"/>
  <c r="C247" i="1"/>
  <c r="H246" i="1"/>
  <c r="D246" i="1"/>
  <c r="C246" i="1" s="1"/>
  <c r="H245" i="1"/>
  <c r="C245" i="1" s="1"/>
  <c r="D245" i="1"/>
  <c r="H244" i="1"/>
  <c r="D244" i="1"/>
  <c r="C244" i="1" s="1"/>
  <c r="H243" i="1"/>
  <c r="D243" i="1"/>
  <c r="C243" i="1"/>
  <c r="H242" i="1"/>
  <c r="D242" i="1"/>
  <c r="C242" i="1" s="1"/>
  <c r="H241" i="1"/>
  <c r="C241" i="1" s="1"/>
  <c r="D241" i="1"/>
  <c r="H240" i="1"/>
  <c r="D240" i="1"/>
  <c r="C240" i="1" s="1"/>
  <c r="H239" i="1"/>
  <c r="D239" i="1"/>
  <c r="C239" i="1"/>
  <c r="H238" i="1"/>
  <c r="D238" i="1"/>
  <c r="C238" i="1" s="1"/>
  <c r="H237" i="1"/>
  <c r="C237" i="1" s="1"/>
  <c r="D237" i="1"/>
  <c r="H236" i="1"/>
  <c r="D236" i="1"/>
  <c r="C236" i="1" s="1"/>
  <c r="H235" i="1"/>
  <c r="D235" i="1"/>
  <c r="C235" i="1"/>
  <c r="H234" i="1"/>
  <c r="H259" i="1" s="1"/>
  <c r="D234" i="1"/>
  <c r="D259" i="1" s="1"/>
  <c r="C259" i="1" s="1"/>
  <c r="J202" i="1"/>
  <c r="I202" i="1"/>
  <c r="H202" i="1"/>
  <c r="G202" i="1"/>
  <c r="F202" i="1"/>
  <c r="E202" i="1"/>
  <c r="D202" i="1"/>
  <c r="C201" i="1"/>
  <c r="H289" i="1" s="1"/>
  <c r="C289" i="1" s="1"/>
  <c r="C200" i="1"/>
  <c r="C199" i="1"/>
  <c r="H287" i="1" s="1"/>
  <c r="C287" i="1" s="1"/>
  <c r="C198" i="1"/>
  <c r="C197" i="1"/>
  <c r="H285" i="1" s="1"/>
  <c r="C285" i="1" s="1"/>
  <c r="C196" i="1"/>
  <c r="C195" i="1"/>
  <c r="H283" i="1" s="1"/>
  <c r="C283" i="1" s="1"/>
  <c r="C194" i="1"/>
  <c r="C193" i="1"/>
  <c r="H281" i="1" s="1"/>
  <c r="C281" i="1" s="1"/>
  <c r="C192" i="1"/>
  <c r="C191" i="1"/>
  <c r="H279" i="1" s="1"/>
  <c r="C279" i="1" s="1"/>
  <c r="C190" i="1"/>
  <c r="C189" i="1"/>
  <c r="H277" i="1" s="1"/>
  <c r="C277" i="1" s="1"/>
  <c r="C188" i="1"/>
  <c r="C187" i="1"/>
  <c r="H275" i="1" s="1"/>
  <c r="C275" i="1" s="1"/>
  <c r="C186" i="1"/>
  <c r="C185" i="1"/>
  <c r="H273" i="1" s="1"/>
  <c r="C273" i="1" s="1"/>
  <c r="C184" i="1"/>
  <c r="C183" i="1"/>
  <c r="H271" i="1" s="1"/>
  <c r="C271" i="1" s="1"/>
  <c r="C182" i="1"/>
  <c r="C181" i="1"/>
  <c r="H269" i="1" s="1"/>
  <c r="C269" i="1" s="1"/>
  <c r="C180" i="1"/>
  <c r="C179" i="1"/>
  <c r="H267" i="1" s="1"/>
  <c r="C267" i="1" s="1"/>
  <c r="C178" i="1"/>
  <c r="C177" i="1"/>
  <c r="H265" i="1" s="1"/>
  <c r="Q170" i="1"/>
  <c r="Q171" i="1" s="1"/>
  <c r="P170" i="1"/>
  <c r="O170" i="1"/>
  <c r="N170" i="1"/>
  <c r="M170" i="1"/>
  <c r="M171" i="1" s="1"/>
  <c r="L170" i="1"/>
  <c r="K170" i="1"/>
  <c r="J170" i="1"/>
  <c r="I170" i="1"/>
  <c r="I171" i="1" s="1"/>
  <c r="H170" i="1"/>
  <c r="G170" i="1"/>
  <c r="F170" i="1"/>
  <c r="E170" i="1"/>
  <c r="E171" i="1" s="1"/>
  <c r="D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70" i="1" s="1"/>
  <c r="R133" i="1"/>
  <c r="R134" i="1" s="1"/>
  <c r="Q133" i="1"/>
  <c r="Q134" i="1" s="1"/>
  <c r="P133" i="1"/>
  <c r="O133" i="1"/>
  <c r="O134" i="1" s="1"/>
  <c r="N133" i="1"/>
  <c r="N134" i="1" s="1"/>
  <c r="M133" i="1"/>
  <c r="M134" i="1" s="1"/>
  <c r="L133" i="1"/>
  <c r="K133" i="1"/>
  <c r="K134" i="1" s="1"/>
  <c r="J133" i="1"/>
  <c r="J134" i="1" s="1"/>
  <c r="I133" i="1"/>
  <c r="I134" i="1" s="1"/>
  <c r="H133" i="1"/>
  <c r="G133" i="1"/>
  <c r="G134" i="1" s="1"/>
  <c r="F133" i="1"/>
  <c r="F134" i="1" s="1"/>
  <c r="E133" i="1"/>
  <c r="E134" i="1" s="1"/>
  <c r="D133" i="1"/>
  <c r="C132" i="1"/>
  <c r="C131" i="1"/>
  <c r="C130" i="1"/>
  <c r="C129" i="1"/>
  <c r="C133" i="1" s="1"/>
  <c r="R120" i="1"/>
  <c r="Q120" i="1"/>
  <c r="L120" i="1"/>
  <c r="K120" i="1"/>
  <c r="J120" i="1"/>
  <c r="I120" i="1"/>
  <c r="I121" i="1" s="1"/>
  <c r="H120" i="1"/>
  <c r="G120" i="1"/>
  <c r="F120" i="1"/>
  <c r="E120" i="1"/>
  <c r="E121" i="1" s="1"/>
  <c r="D120" i="1"/>
  <c r="P119" i="1"/>
  <c r="C119" i="1"/>
  <c r="P118" i="1"/>
  <c r="C118" i="1"/>
  <c r="P117" i="1"/>
  <c r="C117" i="1"/>
  <c r="P116" i="1"/>
  <c r="P120" i="1" s="1"/>
  <c r="R121" i="1" s="1"/>
  <c r="C116" i="1"/>
  <c r="C120" i="1" s="1"/>
  <c r="K109" i="1"/>
  <c r="J109" i="1"/>
  <c r="I109" i="1"/>
  <c r="H109" i="1"/>
  <c r="G109" i="1"/>
  <c r="F109" i="1"/>
  <c r="E109" i="1"/>
  <c r="D109" i="1"/>
  <c r="Q108" i="1"/>
  <c r="P108" i="1"/>
  <c r="O108" i="1"/>
  <c r="N108" i="1"/>
  <c r="C108" i="1"/>
  <c r="Q107" i="1"/>
  <c r="P107" i="1"/>
  <c r="O107" i="1"/>
  <c r="N107" i="1"/>
  <c r="C107" i="1"/>
  <c r="Q106" i="1"/>
  <c r="P106" i="1"/>
  <c r="O106" i="1"/>
  <c r="N106" i="1"/>
  <c r="C106" i="1"/>
  <c r="Q105" i="1"/>
  <c r="Q109" i="1" s="1"/>
  <c r="P105" i="1"/>
  <c r="P109" i="1" s="1"/>
  <c r="O105" i="1"/>
  <c r="O109" i="1" s="1"/>
  <c r="N105" i="1"/>
  <c r="N109" i="1" s="1"/>
  <c r="C105" i="1"/>
  <c r="C109" i="1" s="1"/>
  <c r="R91" i="1"/>
  <c r="Q91" i="1"/>
  <c r="Q92" i="1" s="1"/>
  <c r="P91" i="1"/>
  <c r="P92" i="1" s="1"/>
  <c r="N91" i="1"/>
  <c r="N92" i="1" s="1"/>
  <c r="M91" i="1"/>
  <c r="L91" i="1"/>
  <c r="J91" i="1"/>
  <c r="I91" i="1"/>
  <c r="H91" i="1"/>
  <c r="F91" i="1"/>
  <c r="E91" i="1"/>
  <c r="E92" i="1" s="1"/>
  <c r="D91" i="1"/>
  <c r="O90" i="1"/>
  <c r="K90" i="1"/>
  <c r="G90" i="1"/>
  <c r="C90" i="1"/>
  <c r="O89" i="1"/>
  <c r="K89" i="1"/>
  <c r="G89" i="1"/>
  <c r="C89" i="1"/>
  <c r="O88" i="1"/>
  <c r="K88" i="1"/>
  <c r="G88" i="1"/>
  <c r="C88" i="1"/>
  <c r="O87" i="1"/>
  <c r="K87" i="1"/>
  <c r="G87" i="1"/>
  <c r="C87" i="1"/>
  <c r="O86" i="1"/>
  <c r="K86" i="1"/>
  <c r="G86" i="1"/>
  <c r="C86" i="1"/>
  <c r="O85" i="1"/>
  <c r="K85" i="1"/>
  <c r="G85" i="1"/>
  <c r="C85" i="1"/>
  <c r="O84" i="1"/>
  <c r="K84" i="1"/>
  <c r="G84" i="1"/>
  <c r="C84" i="1"/>
  <c r="O83" i="1"/>
  <c r="K83" i="1"/>
  <c r="G83" i="1"/>
  <c r="C83" i="1"/>
  <c r="O82" i="1"/>
  <c r="K82" i="1"/>
  <c r="G82" i="1"/>
  <c r="C82" i="1"/>
  <c r="O81" i="1"/>
  <c r="K81" i="1"/>
  <c r="G81" i="1"/>
  <c r="C81" i="1"/>
  <c r="O80" i="1"/>
  <c r="K80" i="1"/>
  <c r="G80" i="1"/>
  <c r="C80" i="1"/>
  <c r="O79" i="1"/>
  <c r="O91" i="1" s="1"/>
  <c r="K79" i="1"/>
  <c r="K91" i="1" s="1"/>
  <c r="G79" i="1"/>
  <c r="G91" i="1" s="1"/>
  <c r="C79" i="1"/>
  <c r="C91" i="1" s="1"/>
  <c r="H67" i="1"/>
  <c r="G67" i="1"/>
  <c r="G68" i="1" s="1"/>
  <c r="F67" i="1"/>
  <c r="F68" i="1" s="1"/>
  <c r="E67" i="1"/>
  <c r="E68" i="1" s="1"/>
  <c r="D67" i="1"/>
  <c r="C66" i="1"/>
  <c r="C65" i="1"/>
  <c r="C64" i="1"/>
  <c r="C63" i="1"/>
  <c r="C62" i="1"/>
  <c r="C61" i="1"/>
  <c r="C60" i="1"/>
  <c r="C59" i="1"/>
  <c r="C58" i="1"/>
  <c r="C57" i="1"/>
  <c r="C56" i="1"/>
  <c r="C55" i="1"/>
  <c r="C67" i="1" s="1"/>
  <c r="K49" i="1"/>
  <c r="J49" i="1"/>
  <c r="J50" i="1" s="1"/>
  <c r="I49" i="1"/>
  <c r="I50" i="1" s="1"/>
  <c r="H49" i="1"/>
  <c r="G49" i="1"/>
  <c r="F49" i="1"/>
  <c r="F50" i="1" s="1"/>
  <c r="E49" i="1"/>
  <c r="E50" i="1" s="1"/>
  <c r="D49" i="1"/>
  <c r="C48" i="1"/>
  <c r="C47" i="1"/>
  <c r="C46" i="1"/>
  <c r="C45" i="1"/>
  <c r="C44" i="1"/>
  <c r="C43" i="1"/>
  <c r="C42" i="1"/>
  <c r="C41" i="1"/>
  <c r="C40" i="1"/>
  <c r="C39" i="1"/>
  <c r="C38" i="1"/>
  <c r="C37" i="1"/>
  <c r="C49" i="1" s="1"/>
  <c r="O36" i="1"/>
  <c r="O34" i="1"/>
  <c r="R30" i="1"/>
  <c r="R31" i="1" s="1"/>
  <c r="Q30" i="1"/>
  <c r="P30" i="1"/>
  <c r="O30" i="1"/>
  <c r="O31" i="1" s="1"/>
  <c r="E30" i="1"/>
  <c r="E31" i="1" s="1"/>
  <c r="D30" i="1"/>
  <c r="N29" i="1"/>
  <c r="C29" i="1"/>
  <c r="N28" i="1"/>
  <c r="C28" i="1"/>
  <c r="N27" i="1"/>
  <c r="C27" i="1"/>
  <c r="N26" i="1"/>
  <c r="C26" i="1"/>
  <c r="N25" i="1"/>
  <c r="C25" i="1"/>
  <c r="N24" i="1"/>
  <c r="C24" i="1"/>
  <c r="N23" i="1"/>
  <c r="C23" i="1"/>
  <c r="N22" i="1"/>
  <c r="C22" i="1"/>
  <c r="N21" i="1"/>
  <c r="C21" i="1"/>
  <c r="N20" i="1"/>
  <c r="C20" i="1"/>
  <c r="N19" i="1"/>
  <c r="N30" i="1" s="1"/>
  <c r="N31" i="1" s="1"/>
  <c r="C19" i="1"/>
  <c r="N18" i="1"/>
  <c r="C18" i="1"/>
  <c r="C30" i="1" s="1"/>
  <c r="K50" i="1" l="1"/>
  <c r="G50" i="1"/>
  <c r="C31" i="1"/>
  <c r="D31" i="1"/>
  <c r="Q31" i="1"/>
  <c r="C50" i="1"/>
  <c r="D50" i="1"/>
  <c r="H50" i="1"/>
  <c r="H68" i="1"/>
  <c r="D68" i="1"/>
  <c r="C68" i="1"/>
  <c r="H92" i="1"/>
  <c r="M92" i="1"/>
  <c r="R92" i="1"/>
  <c r="G110" i="1"/>
  <c r="K110" i="1"/>
  <c r="D134" i="1"/>
  <c r="H134" i="1"/>
  <c r="L134" i="1"/>
  <c r="P134" i="1"/>
  <c r="D171" i="1"/>
  <c r="C171" i="1" s="1"/>
  <c r="H171" i="1"/>
  <c r="L171" i="1"/>
  <c r="D92" i="1"/>
  <c r="C92" i="1" s="1"/>
  <c r="I92" i="1"/>
  <c r="I110" i="1"/>
  <c r="E110" i="1"/>
  <c r="C110" i="1"/>
  <c r="D110" i="1"/>
  <c r="H110" i="1"/>
  <c r="K121" i="1"/>
  <c r="G121" i="1"/>
  <c r="D121" i="1"/>
  <c r="H121" i="1"/>
  <c r="L121" i="1"/>
  <c r="J92" i="1"/>
  <c r="O92" i="1"/>
  <c r="Q121" i="1"/>
  <c r="P121" i="1" s="1"/>
  <c r="H290" i="1"/>
  <c r="C265" i="1"/>
  <c r="C290" i="1" s="1"/>
  <c r="P31" i="1"/>
  <c r="F92" i="1"/>
  <c r="L92" i="1"/>
  <c r="K92" i="1" s="1"/>
  <c r="F110" i="1"/>
  <c r="J110" i="1"/>
  <c r="F121" i="1"/>
  <c r="J121" i="1"/>
  <c r="N171" i="1"/>
  <c r="J171" i="1"/>
  <c r="F171" i="1"/>
  <c r="P171" i="1"/>
  <c r="G171" i="1"/>
  <c r="K171" i="1"/>
  <c r="O171" i="1"/>
  <c r="O32" i="1"/>
  <c r="O35" i="1"/>
  <c r="C202" i="1"/>
  <c r="I203" i="1" s="1"/>
  <c r="C234" i="1"/>
  <c r="M304" i="1"/>
  <c r="N305" i="1" s="1"/>
  <c r="E305" i="1"/>
  <c r="D305" i="1" s="1"/>
  <c r="H203" i="1" l="1"/>
  <c r="O305" i="1"/>
  <c r="J203" i="1"/>
  <c r="C121" i="1"/>
  <c r="E203" i="1"/>
  <c r="G92" i="1"/>
  <c r="D203" i="1"/>
  <c r="F291" i="1"/>
  <c r="G291" i="1"/>
  <c r="D291" i="1"/>
  <c r="C291" i="1" s="1"/>
  <c r="G203" i="1"/>
  <c r="F203" i="1"/>
  <c r="M305" i="1"/>
  <c r="O37" i="1"/>
  <c r="H291" i="1"/>
  <c r="E291" i="1"/>
  <c r="C134" i="1"/>
  <c r="P36" i="1" l="1"/>
  <c r="P34" i="1"/>
  <c r="P35" i="1"/>
  <c r="P32" i="1"/>
  <c r="C203" i="1"/>
  <c r="P37" i="1" l="1"/>
</calcChain>
</file>

<file path=xl/sharedStrings.xml><?xml version="1.0" encoding="utf-8"?>
<sst xmlns="http://schemas.openxmlformats.org/spreadsheetml/2006/main" count="510" uniqueCount="136">
  <si>
    <r>
      <t xml:space="preserve"> REPORTE ESTADÍSTICO DE CASOS ATENDIDOS</t>
    </r>
    <r>
      <rPr>
        <b/>
        <sz val="18"/>
        <color indexed="9"/>
        <rFont val="Arial"/>
        <family val="2"/>
      </rPr>
      <t xml:space="preserve"> </t>
    </r>
    <r>
      <rPr>
        <b/>
        <sz val="18"/>
        <color theme="0"/>
        <rFont val="Arial"/>
        <family val="2"/>
      </rPr>
      <t>EN LOS CENTROS EMERGENCIA MUJER (CEM)</t>
    </r>
    <r>
      <rPr>
        <b/>
        <vertAlign val="superscript"/>
        <sz val="22"/>
        <color rgb="FFFF0000"/>
        <rFont val="Arial"/>
        <family val="2"/>
      </rPr>
      <t>1/</t>
    </r>
  </si>
  <si>
    <t xml:space="preserve">Periodo: Enero - Febrero, 2025 (Preliminar) </t>
  </si>
  <si>
    <t xml:space="preserve">Mes </t>
  </si>
  <si>
    <t>Total</t>
  </si>
  <si>
    <t>Mujer</t>
  </si>
  <si>
    <t>Hombre</t>
  </si>
  <si>
    <t>Económica</t>
  </si>
  <si>
    <t>Psicológica</t>
  </si>
  <si>
    <t>Física</t>
  </si>
  <si>
    <t>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</si>
  <si>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</si>
  <si>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</si>
  <si>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</si>
  <si>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</si>
  <si>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</si>
  <si>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</si>
  <si>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</si>
  <si>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</si>
  <si>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</si>
  <si>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</si>
  <si>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</si>
  <si>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</si>
  <si>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</si>
  <si>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1/ En el mes de febrero de 2025, no se está considerando la información de la región Lima Metropolitana y Callao, debido a problemas técnicos en el módulo del registro de casos del CEM del SUMA.</t>
  </si>
  <si>
    <t>Niños y niñas</t>
  </si>
  <si>
    <t>Adolescentes</t>
  </si>
  <si>
    <t>Personas Adultas</t>
  </si>
  <si>
    <t>Mes</t>
  </si>
  <si>
    <t>0 a 5
años</t>
  </si>
  <si>
    <t>6 a 11
años</t>
  </si>
  <si>
    <t>12 a 17
años</t>
  </si>
  <si>
    <t>18 a 25
años</t>
  </si>
  <si>
    <t>26 a 35
años</t>
  </si>
  <si>
    <t>36 a 45
años</t>
  </si>
  <si>
    <t>46 a 59
años</t>
  </si>
  <si>
    <t>60 a más
años</t>
  </si>
  <si>
    <t>Personas Adultas Mayores</t>
  </si>
  <si>
    <t>Nuevo</t>
  </si>
  <si>
    <t>Reingreso</t>
  </si>
  <si>
    <t>Reincidente</t>
  </si>
  <si>
    <t>Derivado</t>
  </si>
  <si>
    <t>Continuador</t>
  </si>
  <si>
    <t>Abandono</t>
  </si>
  <si>
    <t>Violación sexual</t>
  </si>
  <si>
    <t>Trata de personas con fines de explotación sexual</t>
  </si>
  <si>
    <t>Acoso sexual en espacios públicos</t>
  </si>
  <si>
    <t>0 a 17 
años</t>
  </si>
  <si>
    <t>18 a 59 
años</t>
  </si>
  <si>
    <t>Tipo de Violencia</t>
  </si>
  <si>
    <t>Económica o patrimonial</t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</si>
  <si>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</si>
  <si>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</si>
  <si>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</si>
  <si>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</si>
  <si>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</si>
  <si>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</si>
  <si>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</si>
  <si>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</si>
  <si>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>Otro</t>
  </si>
  <si>
    <t>No sabe/no responde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</si>
  <si>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</si>
  <si>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</si>
  <si>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</si>
  <si>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</si>
  <si>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</si>
  <si>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</si>
  <si>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</si>
  <si>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</si>
  <si>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</si>
  <si>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</si>
  <si>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</si>
  <si>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</si>
  <si>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Departamento</t>
  </si>
  <si>
    <t>Total de Casos</t>
  </si>
  <si>
    <t>Sexo</t>
  </si>
  <si>
    <t>Grupo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</si>
  <si>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</si>
  <si>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</si>
  <si>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</si>
  <si>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</si>
  <si>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</si>
  <si>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</si>
  <si>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</si>
  <si>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</si>
  <si>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</si>
  <si>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</si>
  <si>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</si>
  <si>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</si>
  <si>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</si>
  <si>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</si>
  <si>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</si>
  <si>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</si>
  <si>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</si>
  <si>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</si>
  <si>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</si>
  <si>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</si>
  <si>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</si>
  <si>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</si>
  <si>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</si>
  <si>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</si>
  <si>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</si>
  <si>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Figura N° 1: Casos atendidos por los CEM según departamento</t>
  </si>
  <si>
    <t>Valoración del riesgo para la integridad de la persona usuaria</t>
  </si>
  <si>
    <t>Persona usuaria interpuso denuncia por el último hecho de violencia previa a la intervención del CEM</t>
  </si>
  <si>
    <t>Persona usuaria solicitó patrocinio legal del CEM</t>
  </si>
  <si>
    <t>Leve</t>
  </si>
  <si>
    <t>Moderado</t>
  </si>
  <si>
    <t>Severo</t>
  </si>
  <si>
    <t>No</t>
  </si>
  <si>
    <t>Si</t>
  </si>
  <si>
    <t>Leyenda</t>
  </si>
  <si>
    <t>desde</t>
  </si>
  <si>
    <t>a</t>
  </si>
  <si>
    <t>a más</t>
  </si>
  <si>
    <t>* No se considera los casos de violación sexual mediante engaño.</t>
  </si>
  <si>
    <t>2025*</t>
  </si>
  <si>
    <t>* Información estadística correspondiente al periodo de enero a febrero de 2025.</t>
  </si>
  <si>
    <t>Estado en la última agresión</t>
  </si>
  <si>
    <t>Sobrio/a</t>
  </si>
  <si>
    <t>Efectos de alcohol</t>
  </si>
  <si>
    <t>Efectos de drogas</t>
  </si>
  <si>
    <t>Ambos (efectos de alcohol y drogas)</t>
  </si>
  <si>
    <t>Categoría del
CEM</t>
  </si>
  <si>
    <t>Número de CEM</t>
  </si>
  <si>
    <t>Sexo de la persona usuaria</t>
  </si>
  <si>
    <t>Grupo de edad de la persona usuaria</t>
  </si>
  <si>
    <t>Regular</t>
  </si>
  <si>
    <t>7 x 24</t>
  </si>
  <si>
    <t>Comisaría</t>
  </si>
  <si>
    <t>Centro de Salud</t>
  </si>
  <si>
    <t>Variación porcentual</t>
  </si>
  <si>
    <t>Admisión</t>
  </si>
  <si>
    <t>Psicología</t>
  </si>
  <si>
    <t>Social</t>
  </si>
  <si>
    <t>Legal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</si>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</sst>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vertAlign val="superscript"/>
      <sz val="22"/>
      <color rgb="FFFF0000"/>
      <name val="Arial"/>
      <family val="2"/>
    </font>
    <font>
      <b/>
      <u/>
      <sz val="15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8080"/>
      <name val="Arial"/>
      <family val="2"/>
    </font>
    <font>
      <b/>
      <sz val="14"/>
      <color indexed="9"/>
      <name val="Arial"/>
      <family val="2"/>
    </font>
    <font>
      <sz val="8"/>
      <color theme="0"/>
      <name val="Arial Narrow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name val="Univers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i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/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auto="1"/>
      </bottom>
      <diagonal/>
    </border>
    <border>
      <left style="hair">
        <color theme="2" tint="-0.499984740745262"/>
      </left>
      <right/>
      <top/>
      <bottom style="hair">
        <color auto="1"/>
      </bottom>
      <diagonal/>
    </border>
    <border>
      <left/>
      <right style="hair">
        <color theme="2" tint="-0.499984740745262"/>
      </right>
      <top/>
      <bottom style="hair">
        <color auto="1"/>
      </bottom>
      <diagonal/>
    </border>
    <border>
      <left/>
      <right style="hair">
        <color theme="2" tint="-0.499984740745262"/>
      </right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/>
      <top style="hair">
        <color auto="1"/>
      </top>
      <bottom style="hair">
        <color auto="1"/>
      </bottom>
      <diagonal/>
    </border>
    <border>
      <left/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/>
      <top style="hair">
        <color auto="1"/>
      </top>
      <bottom style="medium">
        <color rgb="FFE60008"/>
      </bottom>
      <diagonal/>
    </border>
    <border>
      <left/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dotted">
        <color theme="2" tint="-9.9948118533890809E-2"/>
      </bottom>
      <diagonal/>
    </border>
    <border>
      <left style="hair">
        <color theme="2" tint="-9.9948118533890809E-2"/>
      </left>
      <right/>
      <top/>
      <bottom style="dotted">
        <color theme="2" tint="-9.9948118533890809E-2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 style="dotted">
        <color theme="2" tint="-9.9948118533890809E-2"/>
      </top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/>
      <top style="dotted">
        <color theme="2" tint="-9.9948118533890809E-2"/>
      </top>
      <bottom style="medium">
        <color rgb="FFFF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Border="0"/>
    <xf numFmtId="0" fontId="37" fillId="0" borderId="0"/>
    <xf numFmtId="0" fontId="4" fillId="0" borderId="0"/>
  </cellStyleXfs>
  <cellXfs count="268">
    <xf numFmtId="0" fontId="0" fillId="0" borderId="0" xfId="0"/>
    <xf numFmtId="0" fontId="4" fillId="2" borderId="0" xfId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Continuous" vertical="center"/>
    </xf>
    <xf numFmtId="0" fontId="4" fillId="2" borderId="0" xfId="1" applyFill="1" applyAlignment="1">
      <alignment horizontal="centerContinuous" vertical="center"/>
    </xf>
    <xf numFmtId="0" fontId="7" fillId="3" borderId="0" xfId="1" applyFont="1" applyFill="1" applyAlignment="1">
      <alignment horizontal="centerContinuous" vertical="center"/>
    </xf>
    <xf numFmtId="0" fontId="4" fillId="3" borderId="0" xfId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horizontal="centerContinuous" vertical="center"/>
    </xf>
    <xf numFmtId="0" fontId="14" fillId="3" borderId="0" xfId="1" applyFont="1" applyFill="1" applyAlignment="1">
      <alignment horizontal="centerContinuous" vertical="center"/>
    </xf>
    <xf numFmtId="0" fontId="15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4" borderId="0" xfId="1" applyFont="1" applyFill="1" applyAlignment="1" applyProtection="1">
      <alignment vertical="center"/>
      <protection hidden="1"/>
    </xf>
    <xf numFmtId="0" fontId="4" fillId="4" borderId="0" xfId="1" applyFill="1" applyAlignment="1">
      <alignment vertical="center"/>
    </xf>
    <xf numFmtId="3" fontId="4" fillId="4" borderId="0" xfId="1" applyNumberFormat="1" applyFill="1" applyAlignment="1">
      <alignment vertical="center"/>
    </xf>
    <xf numFmtId="0" fontId="17" fillId="2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3" fontId="4" fillId="2" borderId="0" xfId="1" applyNumberFormat="1" applyFill="1" applyAlignment="1">
      <alignment vertical="center"/>
    </xf>
    <xf numFmtId="0" fontId="6" fillId="2" borderId="0" xfId="1" applyFont="1" applyFill="1" applyAlignment="1">
      <alignment vertical="center"/>
    </xf>
    <xf numFmtId="0" fontId="18" fillId="5" borderId="1" xfId="1" applyFont="1" applyFill="1" applyBorder="1" applyAlignment="1">
      <alignment horizontal="center" vertical="center"/>
    </xf>
    <xf numFmtId="0" fontId="18" fillId="6" borderId="2" xfId="1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center" vertical="center"/>
    </xf>
    <xf numFmtId="0" fontId="18" fillId="5" borderId="0" xfId="1" applyFont="1" applyFill="1" applyAlignment="1">
      <alignment horizontal="center" vertical="center"/>
    </xf>
    <xf numFmtId="0" fontId="19" fillId="4" borderId="0" xfId="1" applyFont="1" applyFill="1" applyAlignment="1">
      <alignment vertical="center"/>
    </xf>
    <xf numFmtId="0" fontId="14" fillId="4" borderId="0" xfId="1" applyFont="1" applyFill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/>
    </xf>
    <xf numFmtId="0" fontId="20" fillId="6" borderId="4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18" fillId="5" borderId="0" xfId="1" applyFont="1" applyFill="1" applyAlignment="1">
      <alignment horizontal="center" vertical="center" wrapText="1"/>
    </xf>
    <xf numFmtId="0" fontId="21" fillId="0" borderId="5" xfId="1" applyFont="1" applyBorder="1" applyAlignment="1">
      <alignment horizontal="left" vertical="center"/>
    </xf>
    <xf numFmtId="3" fontId="22" fillId="0" borderId="5" xfId="1" applyNumberFormat="1" applyFont="1" applyBorder="1" applyAlignment="1">
      <alignment horizontal="center" vertical="center"/>
    </xf>
    <xf numFmtId="3" fontId="23" fillId="0" borderId="5" xfId="1" applyNumberFormat="1" applyFont="1" applyBorder="1" applyAlignment="1">
      <alignment horizontal="center" vertical="center"/>
    </xf>
    <xf numFmtId="3" fontId="4" fillId="4" borderId="0" xfId="1" applyNumberFormat="1" applyFill="1" applyAlignment="1">
      <alignment horizontal="center" vertical="center"/>
    </xf>
    <xf numFmtId="0" fontId="24" fillId="4" borderId="0" xfId="1" applyFont="1" applyFill="1" applyAlignment="1">
      <alignment horizontal="left" vertical="center"/>
    </xf>
    <xf numFmtId="3" fontId="21" fillId="0" borderId="5" xfId="1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0" xfId="1" applyFill="1" applyAlignment="1">
      <alignment horizontal="center" vertical="center"/>
    </xf>
    <xf numFmtId="3" fontId="21" fillId="0" borderId="6" xfId="1" applyNumberFormat="1" applyFont="1" applyBorder="1" applyAlignment="1">
      <alignment horizontal="left" vertical="center"/>
    </xf>
    <xf numFmtId="3" fontId="23" fillId="0" borderId="6" xfId="1" applyNumberFormat="1" applyFont="1" applyBorder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3" fontId="22" fillId="8" borderId="7" xfId="1" applyNumberFormat="1" applyFont="1" applyFill="1" applyBorder="1" applyAlignment="1">
      <alignment horizontal="center" vertical="center"/>
    </xf>
    <xf numFmtId="3" fontId="22" fillId="9" borderId="7" xfId="1" applyNumberFormat="1" applyFont="1" applyFill="1" applyBorder="1" applyAlignment="1">
      <alignment horizontal="center" vertical="center"/>
    </xf>
    <xf numFmtId="0" fontId="21" fillId="4" borderId="0" xfId="1" applyFont="1" applyFill="1" applyAlignment="1">
      <alignment horizontal="center" vertical="center"/>
    </xf>
    <xf numFmtId="0" fontId="22" fillId="7" borderId="7" xfId="1" applyFont="1" applyFill="1" applyBorder="1" applyAlignment="1">
      <alignment horizontal="center" vertical="center"/>
    </xf>
    <xf numFmtId="0" fontId="22" fillId="8" borderId="8" xfId="1" applyFont="1" applyFill="1" applyBorder="1" applyAlignment="1">
      <alignment horizontal="center" vertical="center"/>
    </xf>
    <xf numFmtId="164" fontId="22" fillId="0" borderId="8" xfId="3" applyNumberFormat="1" applyFont="1" applyFill="1" applyBorder="1" applyAlignment="1">
      <alignment horizontal="center" vertical="center"/>
    </xf>
    <xf numFmtId="164" fontId="22" fillId="9" borderId="8" xfId="3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7" fillId="2" borderId="0" xfId="1" applyFont="1" applyFill="1" applyAlignment="1">
      <alignment horizontal="left" vertical="center"/>
    </xf>
    <xf numFmtId="3" fontId="7" fillId="2" borderId="0" xfId="1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/>
    </xf>
    <xf numFmtId="0" fontId="26" fillId="2" borderId="0" xfId="1" applyFont="1" applyFill="1" applyAlignment="1">
      <alignment vertical="center"/>
    </xf>
    <xf numFmtId="0" fontId="27" fillId="2" borderId="0" xfId="1" applyFont="1" applyFill="1" applyAlignment="1">
      <alignment vertical="center"/>
    </xf>
    <xf numFmtId="0" fontId="18" fillId="5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3" fontId="23" fillId="0" borderId="9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4" fontId="7" fillId="2" borderId="0" xfId="3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8" fillId="2" borderId="0" xfId="1" applyFont="1" applyFill="1" applyAlignment="1">
      <alignment vertical="center"/>
    </xf>
    <xf numFmtId="0" fontId="28" fillId="4" borderId="0" xfId="1" applyFont="1" applyFill="1" applyAlignment="1">
      <alignment vertical="center"/>
    </xf>
    <xf numFmtId="0" fontId="28" fillId="2" borderId="0" xfId="1" applyFont="1" applyFill="1" applyAlignment="1">
      <alignment horizontal="left" vertical="center"/>
    </xf>
    <xf numFmtId="0" fontId="28" fillId="4" borderId="0" xfId="1" applyFont="1" applyFill="1" applyAlignment="1">
      <alignment horizontal="left" vertical="center"/>
    </xf>
    <xf numFmtId="0" fontId="14" fillId="4" borderId="0" xfId="1" applyFont="1" applyFill="1" applyAlignment="1">
      <alignment vertical="center" wrapText="1"/>
    </xf>
    <xf numFmtId="0" fontId="18" fillId="4" borderId="0" xfId="1" applyFont="1" applyFill="1" applyAlignment="1">
      <alignment horizontal="center" vertical="center" wrapText="1"/>
    </xf>
    <xf numFmtId="0" fontId="18" fillId="4" borderId="0" xfId="1" applyFont="1" applyFill="1" applyAlignment="1">
      <alignment horizontal="center" vertical="center"/>
    </xf>
    <xf numFmtId="0" fontId="22" fillId="4" borderId="0" xfId="1" applyFont="1" applyFill="1" applyAlignment="1">
      <alignment horizontal="left" vertical="center"/>
    </xf>
    <xf numFmtId="3" fontId="23" fillId="4" borderId="0" xfId="1" applyNumberFormat="1" applyFont="1" applyFill="1" applyAlignment="1">
      <alignment horizontal="center" vertical="center"/>
    </xf>
    <xf numFmtId="3" fontId="22" fillId="4" borderId="0" xfId="1" applyNumberFormat="1" applyFont="1" applyFill="1" applyAlignment="1">
      <alignment horizontal="center" vertical="center"/>
    </xf>
    <xf numFmtId="164" fontId="23" fillId="4" borderId="0" xfId="4" applyNumberFormat="1" applyFont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21" fillId="4" borderId="0" xfId="1" applyFont="1" applyFill="1" applyAlignment="1">
      <alignment horizontal="center" vertical="center"/>
    </xf>
    <xf numFmtId="164" fontId="22" fillId="4" borderId="0" xfId="4" applyNumberFormat="1" applyFont="1" applyFill="1" applyBorder="1" applyAlignment="1">
      <alignment horizontal="center" vertical="center"/>
    </xf>
    <xf numFmtId="3" fontId="6" fillId="4" borderId="0" xfId="1" applyNumberFormat="1" applyFont="1" applyFill="1" applyAlignment="1">
      <alignment horizontal="center" vertical="center"/>
    </xf>
    <xf numFmtId="3" fontId="22" fillId="7" borderId="7" xfId="1" applyNumberFormat="1" applyFont="1" applyFill="1" applyBorder="1" applyAlignment="1">
      <alignment horizontal="center" vertical="center"/>
    </xf>
    <xf numFmtId="9" fontId="4" fillId="2" borderId="0" xfId="3" applyFill="1" applyAlignment="1">
      <alignment horizontal="center" vertical="center"/>
    </xf>
    <xf numFmtId="0" fontId="19" fillId="2" borderId="0" xfId="1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29" fillId="2" borderId="0" xfId="1" applyFont="1" applyFill="1" applyAlignment="1">
      <alignment horizontal="center" vertical="center"/>
    </xf>
    <xf numFmtId="0" fontId="18" fillId="5" borderId="3" xfId="1" applyFont="1" applyFill="1" applyBorder="1" applyAlignment="1">
      <alignment horizontal="center" vertical="center"/>
    </xf>
    <xf numFmtId="0" fontId="22" fillId="7" borderId="4" xfId="1" applyFont="1" applyFill="1" applyBorder="1" applyAlignment="1">
      <alignment horizontal="center" vertical="center" wrapText="1"/>
    </xf>
    <xf numFmtId="0" fontId="18" fillId="5" borderId="10" xfId="1" applyFont="1" applyFill="1" applyBorder="1" applyAlignment="1">
      <alignment horizontal="center" vertical="center" wrapText="1"/>
    </xf>
    <xf numFmtId="0" fontId="18" fillId="5" borderId="11" xfId="1" applyFont="1" applyFill="1" applyBorder="1" applyAlignment="1">
      <alignment horizontal="center" vertical="center" wrapText="1"/>
    </xf>
    <xf numFmtId="0" fontId="18" fillId="5" borderId="12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0" xfId="1" applyFont="1" applyFill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/>
    </xf>
    <xf numFmtId="0" fontId="22" fillId="7" borderId="2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0" fontId="18" fillId="5" borderId="15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18" fillId="5" borderId="16" xfId="1" applyFont="1" applyFill="1" applyBorder="1" applyAlignment="1">
      <alignment horizontal="center" vertical="center" wrapText="1"/>
    </xf>
    <xf numFmtId="3" fontId="22" fillId="0" borderId="6" xfId="1" applyNumberFormat="1" applyFont="1" applyBorder="1" applyAlignment="1">
      <alignment horizontal="center" vertical="center"/>
    </xf>
    <xf numFmtId="3" fontId="21" fillId="0" borderId="17" xfId="1" applyNumberFormat="1" applyFont="1" applyBorder="1" applyAlignment="1">
      <alignment horizontal="left" vertical="center"/>
    </xf>
    <xf numFmtId="3" fontId="22" fillId="0" borderId="17" xfId="1" applyNumberFormat="1" applyFont="1" applyBorder="1" applyAlignment="1">
      <alignment horizontal="center" vertical="center"/>
    </xf>
    <xf numFmtId="3" fontId="23" fillId="0" borderId="17" xfId="1" applyNumberFormat="1" applyFont="1" applyBorder="1" applyAlignment="1">
      <alignment horizontal="center" vertical="center"/>
    </xf>
    <xf numFmtId="0" fontId="22" fillId="7" borderId="18" xfId="1" applyFont="1" applyFill="1" applyBorder="1" applyAlignment="1">
      <alignment horizontal="center" vertical="center"/>
    </xf>
    <xf numFmtId="3" fontId="22" fillId="9" borderId="18" xfId="1" applyNumberFormat="1" applyFont="1" applyFill="1" applyBorder="1" applyAlignment="1">
      <alignment horizontal="center" vertical="center"/>
    </xf>
    <xf numFmtId="3" fontId="22" fillId="7" borderId="18" xfId="1" applyNumberFormat="1" applyFont="1" applyFill="1" applyBorder="1" applyAlignment="1">
      <alignment horizontal="center" vertical="center"/>
    </xf>
    <xf numFmtId="164" fontId="22" fillId="0" borderId="0" xfId="3" applyNumberFormat="1" applyFont="1" applyFill="1" applyBorder="1" applyAlignment="1">
      <alignment horizontal="center" vertical="center"/>
    </xf>
    <xf numFmtId="0" fontId="20" fillId="5" borderId="1" xfId="1" applyFont="1" applyFill="1" applyBorder="1" applyAlignment="1">
      <alignment horizontal="center" vertical="center" wrapText="1"/>
    </xf>
    <xf numFmtId="0" fontId="20" fillId="5" borderId="2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30" fillId="2" borderId="0" xfId="1" applyFont="1" applyFill="1" applyAlignment="1">
      <alignment horizontal="center" vertical="center" wrapText="1"/>
    </xf>
    <xf numFmtId="3" fontId="7" fillId="4" borderId="0" xfId="1" applyNumberFormat="1" applyFont="1" applyFill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3" fontId="22" fillId="8" borderId="0" xfId="1" applyNumberFormat="1" applyFont="1" applyFill="1" applyAlignment="1">
      <alignment horizontal="center" vertical="center"/>
    </xf>
    <xf numFmtId="3" fontId="22" fillId="7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6" fillId="4" borderId="0" xfId="1" applyFont="1" applyFill="1" applyAlignment="1">
      <alignment vertical="center"/>
    </xf>
    <xf numFmtId="0" fontId="31" fillId="4" borderId="0" xfId="1" applyFont="1" applyFill="1" applyAlignment="1">
      <alignment vertical="center"/>
    </xf>
    <xf numFmtId="0" fontId="18" fillId="6" borderId="1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18" fillId="4" borderId="0" xfId="1" applyFont="1" applyFill="1" applyAlignment="1">
      <alignment vertical="center" wrapText="1"/>
    </xf>
    <xf numFmtId="3" fontId="21" fillId="4" borderId="0" xfId="1" applyNumberFormat="1" applyFont="1" applyFill="1" applyAlignment="1">
      <alignment vertical="center"/>
    </xf>
    <xf numFmtId="3" fontId="21" fillId="4" borderId="0" xfId="1" applyNumberFormat="1" applyFont="1" applyFill="1" applyAlignment="1">
      <alignment horizontal="left" vertical="center"/>
    </xf>
    <xf numFmtId="10" fontId="22" fillId="9" borderId="8" xfId="3" applyNumberFormat="1" applyFont="1" applyFill="1" applyBorder="1" applyAlignment="1">
      <alignment horizontal="center" vertical="center"/>
    </xf>
    <xf numFmtId="0" fontId="32" fillId="2" borderId="19" xfId="1" applyFont="1" applyFill="1" applyBorder="1" applyAlignment="1">
      <alignment vertical="center" wrapText="1"/>
    </xf>
    <xf numFmtId="0" fontId="27" fillId="4" borderId="0" xfId="1" applyFont="1" applyFill="1" applyAlignment="1">
      <alignment vertical="center"/>
    </xf>
    <xf numFmtId="0" fontId="32" fillId="2" borderId="0" xfId="1" applyFont="1" applyFill="1" applyAlignment="1">
      <alignment vertical="center" wrapText="1"/>
    </xf>
    <xf numFmtId="0" fontId="21" fillId="4" borderId="0" xfId="1" applyFont="1" applyFill="1" applyAlignment="1">
      <alignment horizontal="left" vertical="center"/>
    </xf>
    <xf numFmtId="3" fontId="4" fillId="2" borderId="0" xfId="1" applyNumberFormat="1" applyFill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18" fillId="6" borderId="4" xfId="1" applyFont="1" applyFill="1" applyBorder="1" applyAlignment="1">
      <alignment horizontal="center" vertical="center" wrapText="1"/>
    </xf>
    <xf numFmtId="0" fontId="18" fillId="6" borderId="10" xfId="1" applyFont="1" applyFill="1" applyBorder="1" applyAlignment="1">
      <alignment horizontal="center" vertical="center" wrapText="1"/>
    </xf>
    <xf numFmtId="0" fontId="18" fillId="6" borderId="11" xfId="1" applyFont="1" applyFill="1" applyBorder="1" applyAlignment="1">
      <alignment horizontal="center" vertical="center" wrapText="1"/>
    </xf>
    <xf numFmtId="0" fontId="18" fillId="6" borderId="12" xfId="1" applyFont="1" applyFill="1" applyBorder="1" applyAlignment="1">
      <alignment horizontal="center" vertical="center" wrapText="1"/>
    </xf>
    <xf numFmtId="0" fontId="18" fillId="5" borderId="20" xfId="1" applyFont="1" applyFill="1" applyBorder="1" applyAlignment="1">
      <alignment horizontal="center" vertical="center" wrapText="1"/>
    </xf>
    <xf numFmtId="0" fontId="18" fillId="5" borderId="21" xfId="1" applyFont="1" applyFill="1" applyBorder="1" applyAlignment="1">
      <alignment horizontal="center" vertical="center" wrapText="1"/>
    </xf>
    <xf numFmtId="0" fontId="18" fillId="5" borderId="22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center" vertical="center" wrapText="1"/>
    </xf>
    <xf numFmtId="0" fontId="18" fillId="5" borderId="23" xfId="1" applyFont="1" applyFill="1" applyBorder="1" applyAlignment="1">
      <alignment horizontal="center" vertical="center" wrapText="1"/>
    </xf>
    <xf numFmtId="0" fontId="18" fillId="5" borderId="24" xfId="1" applyFont="1" applyFill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5" borderId="25" xfId="1" applyFont="1" applyFill="1" applyBorder="1" applyAlignment="1">
      <alignment horizontal="center" vertical="center" wrapText="1"/>
    </xf>
    <xf numFmtId="0" fontId="18" fillId="5" borderId="12" xfId="1" applyFont="1" applyFill="1" applyBorder="1" applyAlignment="1">
      <alignment horizontal="center" vertical="center" wrapText="1"/>
    </xf>
    <xf numFmtId="3" fontId="23" fillId="0" borderId="0" xfId="1" applyNumberFormat="1" applyFont="1" applyAlignment="1">
      <alignment horizontal="center" vertical="center"/>
    </xf>
    <xf numFmtId="3" fontId="22" fillId="8" borderId="8" xfId="1" applyNumberFormat="1" applyFont="1" applyFill="1" applyBorder="1" applyAlignment="1">
      <alignment horizontal="center" vertical="center"/>
    </xf>
    <xf numFmtId="164" fontId="22" fillId="9" borderId="8" xfId="4" applyNumberFormat="1" applyFont="1" applyFill="1" applyBorder="1" applyAlignment="1">
      <alignment horizontal="center" vertical="center"/>
    </xf>
    <xf numFmtId="0" fontId="33" fillId="2" borderId="0" xfId="1" applyFont="1" applyFill="1" applyAlignment="1">
      <alignment horizontal="left" vertical="center" wrapText="1"/>
    </xf>
    <xf numFmtId="0" fontId="35" fillId="0" borderId="0" xfId="5" applyFont="1"/>
    <xf numFmtId="0" fontId="4" fillId="4" borderId="26" xfId="1" applyFill="1" applyBorder="1" applyAlignment="1">
      <alignment vertical="center"/>
    </xf>
    <xf numFmtId="0" fontId="36" fillId="4" borderId="0" xfId="1" applyFont="1" applyFill="1" applyAlignment="1">
      <alignment vertical="center" wrapText="1"/>
    </xf>
    <xf numFmtId="0" fontId="18" fillId="4" borderId="0" xfId="1" applyFont="1" applyFill="1" applyAlignment="1">
      <alignment horizontal="center" vertical="center" wrapText="1"/>
    </xf>
    <xf numFmtId="0" fontId="0" fillId="0" borderId="26" xfId="0" applyBorder="1" applyAlignment="1">
      <alignment vertical="center"/>
    </xf>
    <xf numFmtId="3" fontId="22" fillId="4" borderId="0" xfId="1" applyNumberFormat="1" applyFont="1" applyFill="1" applyAlignment="1">
      <alignment vertical="center"/>
    </xf>
    <xf numFmtId="0" fontId="22" fillId="4" borderId="0" xfId="1" applyFont="1" applyFill="1" applyAlignment="1">
      <alignment horizontal="center" vertical="center"/>
    </xf>
    <xf numFmtId="0" fontId="32" fillId="4" borderId="0" xfId="1" applyFont="1" applyFill="1" applyAlignment="1">
      <alignment vertical="center"/>
    </xf>
    <xf numFmtId="0" fontId="35" fillId="10" borderId="0" xfId="6" applyFont="1" applyFill="1" applyAlignment="1">
      <alignment horizontal="left" vertical="center"/>
    </xf>
    <xf numFmtId="0" fontId="35" fillId="10" borderId="0" xfId="6" applyFont="1" applyFill="1" applyAlignment="1">
      <alignment horizontal="center" vertical="center"/>
    </xf>
    <xf numFmtId="0" fontId="35" fillId="11" borderId="0" xfId="6" applyFont="1" applyFill="1"/>
    <xf numFmtId="3" fontId="35" fillId="0" borderId="0" xfId="6" applyNumberFormat="1" applyFont="1" applyAlignment="1">
      <alignment horizontal="center"/>
    </xf>
    <xf numFmtId="3" fontId="38" fillId="0" borderId="0" xfId="6" applyNumberFormat="1" applyFont="1" applyAlignment="1">
      <alignment horizontal="center"/>
    </xf>
    <xf numFmtId="164" fontId="22" fillId="4" borderId="0" xfId="1" applyNumberFormat="1" applyFont="1" applyFill="1" applyAlignment="1">
      <alignment horizontal="center" vertical="center"/>
    </xf>
    <xf numFmtId="0" fontId="35" fillId="12" borderId="0" xfId="6" applyFont="1" applyFill="1"/>
    <xf numFmtId="0" fontId="35" fillId="13" borderId="0" xfId="6" applyFont="1" applyFill="1"/>
    <xf numFmtId="0" fontId="35" fillId="14" borderId="0" xfId="6" applyFont="1" applyFill="1"/>
    <xf numFmtId="0" fontId="0" fillId="2" borderId="0" xfId="0" applyFill="1" applyAlignment="1">
      <alignment vertical="center"/>
    </xf>
    <xf numFmtId="0" fontId="39" fillId="2" borderId="0" xfId="1" applyFont="1" applyFill="1" applyAlignment="1">
      <alignment vertical="center"/>
    </xf>
    <xf numFmtId="0" fontId="4" fillId="2" borderId="0" xfId="1" applyFill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3" fontId="22" fillId="0" borderId="27" xfId="1" applyNumberFormat="1" applyFont="1" applyBorder="1" applyAlignment="1">
      <alignment horizontal="center" vertical="center"/>
    </xf>
    <xf numFmtId="3" fontId="23" fillId="0" borderId="27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2" fillId="0" borderId="28" xfId="1" applyNumberFormat="1" applyFont="1" applyBorder="1" applyAlignment="1">
      <alignment horizontal="center" vertical="center"/>
    </xf>
    <xf numFmtId="3" fontId="23" fillId="0" borderId="28" xfId="1" applyNumberFormat="1" applyFont="1" applyBorder="1" applyAlignment="1">
      <alignment horizontal="center" vertical="center"/>
    </xf>
    <xf numFmtId="0" fontId="32" fillId="2" borderId="0" xfId="1" applyFont="1" applyFill="1" applyAlignment="1">
      <alignment horizontal="left" vertical="center"/>
    </xf>
    <xf numFmtId="0" fontId="27" fillId="0" borderId="0" xfId="1" applyFont="1" applyAlignment="1">
      <alignment horizontal="left" vertical="center" wrapText="1"/>
    </xf>
    <xf numFmtId="0" fontId="18" fillId="5" borderId="3" xfId="1" applyFont="1" applyFill="1" applyBorder="1" applyAlignment="1">
      <alignment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33" fillId="4" borderId="0" xfId="1" applyFont="1" applyFill="1" applyAlignment="1">
      <alignment vertical="center"/>
    </xf>
    <xf numFmtId="0" fontId="18" fillId="5" borderId="29" xfId="1" applyFont="1" applyFill="1" applyBorder="1" applyAlignment="1">
      <alignment horizontal="center" vertical="center" wrapText="1"/>
    </xf>
    <xf numFmtId="3" fontId="22" fillId="0" borderId="9" xfId="1" applyNumberFormat="1" applyFont="1" applyBorder="1" applyAlignment="1">
      <alignment horizontal="center" vertical="center"/>
    </xf>
    <xf numFmtId="3" fontId="23" fillId="0" borderId="30" xfId="1" applyNumberFormat="1" applyFont="1" applyBorder="1" applyAlignment="1">
      <alignment horizontal="center" vertical="center"/>
    </xf>
    <xf numFmtId="0" fontId="22" fillId="7" borderId="18" xfId="1" applyFont="1" applyFill="1" applyBorder="1" applyAlignment="1">
      <alignment horizontal="center" vertical="center"/>
    </xf>
    <xf numFmtId="0" fontId="22" fillId="8" borderId="8" xfId="1" applyFont="1" applyFill="1" applyBorder="1" applyAlignment="1">
      <alignment horizontal="center" vertical="center"/>
    </xf>
    <xf numFmtId="0" fontId="32" fillId="2" borderId="0" xfId="1" applyFont="1" applyFill="1" applyAlignment="1">
      <alignment vertical="center"/>
    </xf>
    <xf numFmtId="0" fontId="32" fillId="4" borderId="0" xfId="1" applyFont="1" applyFill="1" applyAlignment="1">
      <alignment vertical="center" wrapText="1"/>
    </xf>
    <xf numFmtId="0" fontId="17" fillId="2" borderId="0" xfId="1" applyFont="1" applyFill="1" applyAlignment="1">
      <alignment horizontal="left" vertical="center"/>
    </xf>
    <xf numFmtId="0" fontId="14" fillId="5" borderId="3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/>
    </xf>
    <xf numFmtId="0" fontId="18" fillId="6" borderId="20" xfId="1" applyFont="1" applyFill="1" applyBorder="1" applyAlignment="1">
      <alignment horizontal="center" vertical="center" wrapText="1"/>
    </xf>
    <xf numFmtId="0" fontId="18" fillId="6" borderId="21" xfId="1" applyFont="1" applyFill="1" applyBorder="1" applyAlignment="1">
      <alignment horizontal="center" vertical="center" wrapText="1"/>
    </xf>
    <xf numFmtId="0" fontId="18" fillId="6" borderId="22" xfId="1" applyFont="1" applyFill="1" applyBorder="1" applyAlignment="1">
      <alignment horizontal="center" vertical="center" wrapText="1"/>
    </xf>
    <xf numFmtId="0" fontId="18" fillId="5" borderId="15" xfId="1" applyFont="1" applyFill="1" applyBorder="1" applyAlignment="1">
      <alignment horizontal="center" vertical="center"/>
    </xf>
    <xf numFmtId="0" fontId="18" fillId="6" borderId="23" xfId="1" applyFont="1" applyFill="1" applyBorder="1" applyAlignment="1">
      <alignment horizontal="center" vertical="center" wrapText="1"/>
    </xf>
    <xf numFmtId="0" fontId="18" fillId="5" borderId="11" xfId="1" applyFont="1" applyFill="1" applyBorder="1" applyAlignment="1">
      <alignment horizontal="center" vertical="center" wrapText="1"/>
    </xf>
    <xf numFmtId="0" fontId="24" fillId="0" borderId="31" xfId="1" applyFont="1" applyBorder="1" applyAlignment="1">
      <alignment horizontal="left" vertical="center"/>
    </xf>
    <xf numFmtId="3" fontId="22" fillId="0" borderId="32" xfId="1" applyNumberFormat="1" applyFont="1" applyBorder="1" applyAlignment="1">
      <alignment horizontal="center" vertical="center"/>
    </xf>
    <xf numFmtId="3" fontId="22" fillId="0" borderId="31" xfId="1" applyNumberFormat="1" applyFont="1" applyBorder="1" applyAlignment="1">
      <alignment horizontal="center" vertical="center"/>
    </xf>
    <xf numFmtId="3" fontId="23" fillId="4" borderId="33" xfId="1" applyNumberFormat="1" applyFont="1" applyFill="1" applyBorder="1" applyAlignment="1">
      <alignment horizontal="center" vertical="center"/>
    </xf>
    <xf numFmtId="3" fontId="23" fillId="4" borderId="34" xfId="1" applyNumberFormat="1" applyFont="1" applyFill="1" applyBorder="1" applyAlignment="1">
      <alignment horizontal="center" vertical="center"/>
    </xf>
    <xf numFmtId="3" fontId="23" fillId="0" borderId="31" xfId="1" applyNumberFormat="1" applyFont="1" applyBorder="1" applyAlignment="1">
      <alignment horizontal="center" vertical="center"/>
    </xf>
    <xf numFmtId="3" fontId="23" fillId="0" borderId="35" xfId="1" applyNumberFormat="1" applyFont="1" applyBorder="1" applyAlignment="1">
      <alignment horizontal="center" vertical="center"/>
    </xf>
    <xf numFmtId="0" fontId="24" fillId="0" borderId="36" xfId="1" applyFont="1" applyBorder="1" applyAlignment="1">
      <alignment horizontal="left" vertical="center"/>
    </xf>
    <xf numFmtId="3" fontId="22" fillId="0" borderId="37" xfId="1" applyNumberFormat="1" applyFont="1" applyBorder="1" applyAlignment="1">
      <alignment horizontal="center" vertical="center"/>
    </xf>
    <xf numFmtId="3" fontId="22" fillId="0" borderId="36" xfId="1" applyNumberFormat="1" applyFont="1" applyBorder="1" applyAlignment="1">
      <alignment horizontal="center" vertical="center"/>
    </xf>
    <xf numFmtId="3" fontId="23" fillId="4" borderId="38" xfId="1" applyNumberFormat="1" applyFont="1" applyFill="1" applyBorder="1" applyAlignment="1">
      <alignment horizontal="center" vertical="center"/>
    </xf>
    <xf numFmtId="3" fontId="23" fillId="4" borderId="39" xfId="1" applyNumberFormat="1" applyFont="1" applyFill="1" applyBorder="1" applyAlignment="1">
      <alignment horizontal="center" vertical="center"/>
    </xf>
    <xf numFmtId="3" fontId="23" fillId="0" borderId="36" xfId="1" applyNumberFormat="1" applyFont="1" applyBorder="1" applyAlignment="1">
      <alignment horizontal="center" vertical="center"/>
    </xf>
    <xf numFmtId="3" fontId="23" fillId="0" borderId="39" xfId="1" applyNumberFormat="1" applyFont="1" applyBorder="1" applyAlignment="1">
      <alignment horizontal="center" vertical="center"/>
    </xf>
    <xf numFmtId="0" fontId="24" fillId="0" borderId="40" xfId="1" applyFont="1" applyBorder="1" applyAlignment="1">
      <alignment horizontal="left" vertical="center"/>
    </xf>
    <xf numFmtId="3" fontId="22" fillId="0" borderId="41" xfId="1" applyNumberFormat="1" applyFont="1" applyBorder="1" applyAlignment="1">
      <alignment horizontal="center" vertical="center"/>
    </xf>
    <xf numFmtId="3" fontId="22" fillId="0" borderId="40" xfId="1" applyNumberFormat="1" applyFont="1" applyBorder="1" applyAlignment="1">
      <alignment horizontal="center" vertical="center"/>
    </xf>
    <xf numFmtId="3" fontId="23" fillId="4" borderId="42" xfId="1" applyNumberFormat="1" applyFont="1" applyFill="1" applyBorder="1" applyAlignment="1">
      <alignment horizontal="center" vertical="center"/>
    </xf>
    <xf numFmtId="3" fontId="23" fillId="4" borderId="43" xfId="1" applyNumberFormat="1" applyFont="1" applyFill="1" applyBorder="1" applyAlignment="1">
      <alignment horizontal="center" vertical="center"/>
    </xf>
    <xf numFmtId="3" fontId="23" fillId="0" borderId="40" xfId="1" applyNumberFormat="1" applyFont="1" applyBorder="1" applyAlignment="1">
      <alignment horizontal="center" vertical="center"/>
    </xf>
    <xf numFmtId="3" fontId="23" fillId="0" borderId="43" xfId="1" applyNumberFormat="1" applyFont="1" applyBorder="1" applyAlignment="1">
      <alignment horizontal="center" vertical="center"/>
    </xf>
    <xf numFmtId="0" fontId="21" fillId="7" borderId="0" xfId="1" applyFont="1" applyFill="1" applyAlignment="1">
      <alignment horizontal="center" vertical="center"/>
    </xf>
    <xf numFmtId="3" fontId="22" fillId="15" borderId="0" xfId="1" applyNumberFormat="1" applyFont="1" applyFill="1" applyAlignment="1">
      <alignment horizontal="center" vertical="center"/>
    </xf>
    <xf numFmtId="3" fontId="22" fillId="8" borderId="18" xfId="1" applyNumberFormat="1" applyFont="1" applyFill="1" applyBorder="1" applyAlignment="1">
      <alignment horizontal="center" vertical="center"/>
    </xf>
    <xf numFmtId="0" fontId="4" fillId="4" borderId="0" xfId="7" applyFill="1" applyAlignment="1">
      <alignment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45" xfId="1" applyNumberFormat="1" applyFont="1" applyBorder="1" applyAlignment="1">
      <alignment horizontal="center" vertical="center"/>
    </xf>
    <xf numFmtId="3" fontId="23" fillId="0" borderId="46" xfId="1" applyNumberFormat="1" applyFont="1" applyBorder="1" applyAlignment="1">
      <alignment horizontal="center" vertical="center"/>
    </xf>
    <xf numFmtId="3" fontId="23" fillId="0" borderId="47" xfId="1" applyNumberFormat="1" applyFont="1" applyBorder="1" applyAlignment="1">
      <alignment horizontal="center" vertical="center"/>
    </xf>
    <xf numFmtId="164" fontId="22" fillId="0" borderId="46" xfId="4" applyNumberFormat="1" applyFont="1" applyFill="1" applyBorder="1" applyAlignment="1">
      <alignment horizontal="center" vertical="center"/>
    </xf>
    <xf numFmtId="3" fontId="22" fillId="0" borderId="48" xfId="1" applyNumberFormat="1" applyFont="1" applyBorder="1" applyAlignment="1">
      <alignment horizontal="center" vertical="center"/>
    </xf>
    <xf numFmtId="3" fontId="22" fillId="0" borderId="49" xfId="1" applyNumberFormat="1" applyFont="1" applyBorder="1" applyAlignment="1">
      <alignment horizontal="center" vertical="center"/>
    </xf>
    <xf numFmtId="3" fontId="23" fillId="0" borderId="50" xfId="1" applyNumberFormat="1" applyFont="1" applyBorder="1" applyAlignment="1">
      <alignment horizontal="center" vertical="center"/>
    </xf>
    <xf numFmtId="164" fontId="22" fillId="0" borderId="51" xfId="4" applyNumberFormat="1" applyFont="1" applyFill="1" applyBorder="1" applyAlignment="1">
      <alignment horizontal="center" vertical="center"/>
    </xf>
    <xf numFmtId="3" fontId="40" fillId="0" borderId="46" xfId="1" applyNumberFormat="1" applyFont="1" applyBorder="1" applyAlignment="1">
      <alignment horizontal="center" vertical="center"/>
    </xf>
    <xf numFmtId="3" fontId="40" fillId="0" borderId="47" xfId="1" applyNumberFormat="1" applyFont="1" applyBorder="1" applyAlignment="1">
      <alignment horizontal="center" vertical="center"/>
    </xf>
    <xf numFmtId="164" fontId="18" fillId="0" borderId="46" xfId="4" applyNumberFormat="1" applyFont="1" applyFill="1" applyBorder="1" applyAlignment="1">
      <alignment horizontal="center" vertical="center"/>
    </xf>
    <xf numFmtId="3" fontId="40" fillId="0" borderId="50" xfId="1" applyNumberFormat="1" applyFont="1" applyBorder="1" applyAlignment="1">
      <alignment horizontal="center" vertical="center"/>
    </xf>
    <xf numFmtId="164" fontId="18" fillId="0" borderId="51" xfId="4" applyNumberFormat="1" applyFont="1" applyFill="1" applyBorder="1" applyAlignment="1">
      <alignment horizontal="center" vertical="center"/>
    </xf>
    <xf numFmtId="3" fontId="22" fillId="7" borderId="7" xfId="1" applyNumberFormat="1" applyFont="1" applyFill="1" applyBorder="1" applyAlignment="1">
      <alignment horizontal="center" vertical="center"/>
    </xf>
    <xf numFmtId="164" fontId="22" fillId="7" borderId="0" xfId="4" applyNumberFormat="1" applyFont="1" applyFill="1" applyBorder="1" applyAlignment="1">
      <alignment horizontal="center" vertical="center"/>
    </xf>
    <xf numFmtId="3" fontId="21" fillId="4" borderId="0" xfId="1" applyNumberFormat="1" applyFont="1" applyFill="1" applyAlignment="1">
      <alignment vertical="center" wrapText="1"/>
    </xf>
    <xf numFmtId="0" fontId="41" fillId="4" borderId="0" xfId="1" applyFont="1" applyFill="1" applyAlignment="1">
      <alignment horizontal="left" vertical="center"/>
    </xf>
    <xf numFmtId="0" fontId="14" fillId="4" borderId="0" xfId="1" applyFont="1" applyFill="1" applyAlignment="1">
      <alignment horizontal="center" vertical="center"/>
    </xf>
    <xf numFmtId="0" fontId="18" fillId="5" borderId="29" xfId="1" applyFont="1" applyFill="1" applyBorder="1" applyAlignment="1">
      <alignment horizontal="center" vertical="center" wrapText="1"/>
    </xf>
    <xf numFmtId="3" fontId="22" fillId="0" borderId="52" xfId="1" applyNumberFormat="1" applyFont="1" applyBorder="1" applyAlignment="1">
      <alignment horizontal="left" vertical="center"/>
    </xf>
    <xf numFmtId="3" fontId="22" fillId="0" borderId="53" xfId="1" applyNumberFormat="1" applyFont="1" applyBorder="1" applyAlignment="1">
      <alignment horizontal="left" vertical="center"/>
    </xf>
    <xf numFmtId="3" fontId="23" fillId="0" borderId="53" xfId="1" applyNumberFormat="1" applyFont="1" applyBorder="1" applyAlignment="1">
      <alignment horizontal="center" vertical="center"/>
    </xf>
    <xf numFmtId="164" fontId="22" fillId="0" borderId="54" xfId="4" applyNumberFormat="1" applyFont="1" applyFill="1" applyBorder="1" applyAlignment="1">
      <alignment horizontal="center" vertical="center"/>
    </xf>
    <xf numFmtId="164" fontId="22" fillId="0" borderId="55" xfId="4" applyNumberFormat="1" applyFont="1" applyFill="1" applyBorder="1" applyAlignment="1">
      <alignment horizontal="center" vertical="center"/>
    </xf>
    <xf numFmtId="3" fontId="22" fillId="0" borderId="56" xfId="1" applyNumberFormat="1" applyFont="1" applyBorder="1" applyAlignment="1">
      <alignment horizontal="center" vertical="center"/>
    </xf>
    <xf numFmtId="0" fontId="22" fillId="2" borderId="57" xfId="1" applyFont="1" applyFill="1" applyBorder="1" applyAlignment="1">
      <alignment horizontal="left" vertical="center"/>
    </xf>
    <xf numFmtId="0" fontId="22" fillId="2" borderId="58" xfId="1" applyFont="1" applyFill="1" applyBorder="1" applyAlignment="1">
      <alignment horizontal="left" vertical="center"/>
    </xf>
    <xf numFmtId="3" fontId="23" fillId="2" borderId="59" xfId="1" applyNumberFormat="1" applyFont="1" applyFill="1" applyBorder="1" applyAlignment="1">
      <alignment horizontal="center" vertical="center"/>
    </xf>
    <xf numFmtId="164" fontId="22" fillId="0" borderId="59" xfId="4" applyNumberFormat="1" applyFont="1" applyFill="1" applyBorder="1" applyAlignment="1">
      <alignment horizontal="center" vertical="center"/>
    </xf>
    <xf numFmtId="164" fontId="22" fillId="0" borderId="60" xfId="4" applyNumberFormat="1" applyFont="1" applyFill="1" applyBorder="1" applyAlignment="1">
      <alignment horizontal="center" vertical="center"/>
    </xf>
    <xf numFmtId="3" fontId="40" fillId="0" borderId="53" xfId="1" applyNumberFormat="1" applyFont="1" applyBorder="1" applyAlignment="1">
      <alignment horizontal="center" vertical="center"/>
    </xf>
    <xf numFmtId="164" fontId="18" fillId="0" borderId="54" xfId="4" applyNumberFormat="1" applyFont="1" applyFill="1" applyBorder="1" applyAlignment="1">
      <alignment horizontal="center" vertical="center"/>
    </xf>
    <xf numFmtId="164" fontId="18" fillId="0" borderId="55" xfId="4" applyNumberFormat="1" applyFont="1" applyFill="1" applyBorder="1" applyAlignment="1">
      <alignment horizontal="center" vertical="center"/>
    </xf>
    <xf numFmtId="3" fontId="40" fillId="2" borderId="59" xfId="1" applyNumberFormat="1" applyFont="1" applyFill="1" applyBorder="1" applyAlignment="1">
      <alignment horizontal="center" vertical="center"/>
    </xf>
    <xf numFmtId="164" fontId="18" fillId="0" borderId="59" xfId="4" applyNumberFormat="1" applyFont="1" applyFill="1" applyBorder="1" applyAlignment="1">
      <alignment horizontal="center" vertical="center"/>
    </xf>
    <xf numFmtId="164" fontId="18" fillId="0" borderId="60" xfId="4" applyNumberFormat="1" applyFont="1" applyFill="1" applyBorder="1" applyAlignment="1">
      <alignment horizontal="center" vertical="center"/>
    </xf>
    <xf numFmtId="0" fontId="22" fillId="7" borderId="7" xfId="1" applyFont="1" applyFill="1" applyBorder="1" applyAlignment="1">
      <alignment horizontal="center" vertical="center"/>
    </xf>
    <xf numFmtId="164" fontId="18" fillId="7" borderId="7" xfId="4" applyNumberFormat="1" applyFont="1" applyFill="1" applyBorder="1" applyAlignment="1">
      <alignment horizontal="center" vertical="center" wrapText="1"/>
    </xf>
    <xf numFmtId="0" fontId="42" fillId="2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</cellXfs>
  <cellStyles count="8">
    <cellStyle name="Normal" xfId="0" builtinId="0"/>
    <cellStyle name="Normal 2" xfId="5" xr:uid="{EDDB7E41-0D52-4FB5-88E0-310916F8F616}"/>
    <cellStyle name="Normal 2 3" xfId="1" xr:uid="{929D77DE-2A94-4050-8AC1-87049866DA40}"/>
    <cellStyle name="Normal 2 4" xfId="6" xr:uid="{F348DA42-10CA-469E-99D6-6F3FB6D61983}"/>
    <cellStyle name="Normal 3 2" xfId="7" xr:uid="{0948EE12-885E-478C-8658-3D7E13B056F3}"/>
    <cellStyle name="Normal_Directorio CEMs - agos - 2009 - UGTAI" xfId="2" xr:uid="{BC8DB570-DBBE-4DB8-925F-2D72A34B9EA6}"/>
    <cellStyle name="Porcentaje 10" xfId="4" xr:uid="{56C08E9F-5650-420D-ABD6-3A7B82249EE9}"/>
    <cellStyle name="Porcentaje 2 2" xfId="3" xr:uid="{1F7F1D9C-138D-4879-AC5A-31CEAAB365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1: Casos atendidos según sexo de la persona usuaria (Porcentaje)</a:t>
            </a:r>
            <a:endParaRPr lang="es-PE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4018809053693093"/>
          <c:y val="2.4820830735615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595113030922041"/>
          <c:y val="0.21648315985198019"/>
          <c:w val="0.4833512697769915"/>
          <c:h val="0.57910401900066832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rgbClr val="EC752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C8C2-4AF6-BFC5-5B0C53B828D9}"/>
              </c:ext>
            </c:extLst>
          </c:dPt>
          <c:dPt>
            <c:idx val="1"/>
            <c:bubble3D val="0"/>
            <c:explosion val="1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C8C2-4AF6-BFC5-5B0C53B828D9}"/>
              </c:ext>
            </c:extLst>
          </c:dPt>
          <c:dLbls>
            <c:dLbl>
              <c:idx val="0"/>
              <c:layout>
                <c:manualLayout>
                  <c:x val="0.15277777777777768"/>
                  <c:y val="-5.092592592592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C2-4AF6-BFC5-5B0C53B828D9}"/>
                </c:ext>
              </c:extLst>
            </c:dLbl>
            <c:dLbl>
              <c:idx val="1"/>
              <c:layout>
                <c:manualLayout>
                  <c:x val="-0.19661734990421317"/>
                  <c:y val="0.465415494843325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C2-4AF6-BFC5-5B0C53B828D9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'Casos del CEM'!$D$17:$E$17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CEM'!$D$30:$E$30</c:f>
              <c:numCache>
                <c:formatCode>#,##0</c:formatCode>
                <c:ptCount val="2"/>
                <c:pt idx="0">
                  <c:v>20921</c:v>
                </c:pt>
                <c:pt idx="1">
                  <c:v>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C2-4AF6-BFC5-5B0C53B82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20053798677376"/>
          <c:y val="0.20022338541001736"/>
          <c:w val="0.68529366235403599"/>
          <c:h val="0.79977661458998262"/>
        </c:manualLayout>
      </c:layout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B1E0-4DE0-A4EF-8643BE8117B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B1E0-4DE0-A4EF-8643BE8117B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B1E0-4DE0-A4EF-8643BE8117B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B1E0-4DE0-A4EF-8643BE8117B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B1E0-4DE0-A4EF-8643BE8117BA}"/>
              </c:ext>
            </c:extLst>
          </c:dPt>
          <c:dLbls>
            <c:dLbl>
              <c:idx val="3"/>
              <c:layout>
                <c:manualLayout>
                  <c:x val="1.236713078166004E-3"/>
                  <c:y val="-6.76285553774964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E0-4DE0-A4EF-8643BE8117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CEM'!$O$32:$O$36</c:f>
              <c:numCache>
                <c:formatCode>#,##0</c:formatCode>
                <c:ptCount val="5"/>
                <c:pt idx="0">
                  <c:v>4633</c:v>
                </c:pt>
                <c:pt idx="2">
                  <c:v>3954</c:v>
                </c:pt>
                <c:pt idx="3">
                  <c:v>14566</c:v>
                </c:pt>
                <c:pt idx="4">
                  <c:v>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E0-4DE0-A4EF-8643BE811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484264"/>
        <c:axId val="346482696"/>
      </c:barChart>
      <c:catAx>
        <c:axId val="346484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2696"/>
        <c:crosses val="autoZero"/>
        <c:auto val="0"/>
        <c:lblAlgn val="ctr"/>
        <c:lblOffset val="100"/>
        <c:noMultiLvlLbl val="0"/>
      </c:catAx>
      <c:valAx>
        <c:axId val="3464826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>
                <a:latin typeface="Arial Narrow" panose="020B0606020202030204" pitchFamily="34" charset="0"/>
              </a:rPr>
              <a:t>Gráfico N° 4: Casos atendidos por grupos de edad de la persona usuaria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980753801236915"/>
          <c:y val="0.19690736441098994"/>
          <c:w val="0.73095817231531801"/>
          <c:h val="0.722201512425989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del CEM'!$M$105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CEM'!$N$105:$Q$105</c:f>
              <c:numCache>
                <c:formatCode>#,##0</c:formatCode>
                <c:ptCount val="4"/>
                <c:pt idx="0">
                  <c:v>40</c:v>
                </c:pt>
                <c:pt idx="1">
                  <c:v>9</c:v>
                </c:pt>
                <c:pt idx="2">
                  <c:v>37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F-4176-9CF9-8F3F96EE244C}"/>
            </c:ext>
          </c:extLst>
        </c:ser>
        <c:ser>
          <c:idx val="1"/>
          <c:order val="1"/>
          <c:tx>
            <c:strRef>
              <c:f>'Casos del CEM'!$M$106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CEM'!$N$106:$Q$106</c:f>
              <c:numCache>
                <c:formatCode>#,##0</c:formatCode>
                <c:ptCount val="4"/>
                <c:pt idx="0">
                  <c:v>2447</c:v>
                </c:pt>
                <c:pt idx="1">
                  <c:v>1151</c:v>
                </c:pt>
                <c:pt idx="2">
                  <c:v>6442</c:v>
                </c:pt>
                <c:pt idx="3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CF-4176-9CF9-8F3F96EE244C}"/>
            </c:ext>
          </c:extLst>
        </c:ser>
        <c:ser>
          <c:idx val="2"/>
          <c:order val="2"/>
          <c:tx>
            <c:strRef>
              <c:f>'Casos del CEM'!$M$107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CEM'!$N$107:$Q$107</c:f>
              <c:numCache>
                <c:formatCode>#,##0</c:formatCode>
                <c:ptCount val="4"/>
                <c:pt idx="0">
                  <c:v>1243</c:v>
                </c:pt>
                <c:pt idx="1">
                  <c:v>926</c:v>
                </c:pt>
                <c:pt idx="2">
                  <c:v>6581</c:v>
                </c:pt>
                <c:pt idx="3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CF-4176-9CF9-8F3F96EE244C}"/>
            </c:ext>
          </c:extLst>
        </c:ser>
        <c:ser>
          <c:idx val="3"/>
          <c:order val="3"/>
          <c:tx>
            <c:strRef>
              <c:f>'Casos del CEM'!$M$108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CEM'!$N$108:$Q$108</c:f>
              <c:numCache>
                <c:formatCode>#,##0</c:formatCode>
                <c:ptCount val="4"/>
                <c:pt idx="0">
                  <c:v>903</c:v>
                </c:pt>
                <c:pt idx="1">
                  <c:v>1868</c:v>
                </c:pt>
                <c:pt idx="2">
                  <c:v>1506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CF-4176-9CF9-8F3F96EE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80736"/>
        <c:axId val="346481128"/>
      </c:barChart>
      <c:catAx>
        <c:axId val="34648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1128"/>
        <c:crosses val="autoZero"/>
        <c:auto val="1"/>
        <c:lblAlgn val="ctr"/>
        <c:lblOffset val="100"/>
        <c:noMultiLvlLbl val="0"/>
      </c:catAx>
      <c:valAx>
        <c:axId val="34648112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64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5: Ranking de casos de violación sexual* según departamento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CEM'!$M$234:$M$258</c:f>
              <c:strCache>
                <c:ptCount val="25"/>
                <c:pt idx="0">
                  <c:v>Moquegua</c:v>
                </c:pt>
                <c:pt idx="1">
                  <c:v>Huancavelica</c:v>
                </c:pt>
                <c:pt idx="2">
                  <c:v>Pasco</c:v>
                </c:pt>
                <c:pt idx="3">
                  <c:v>Callao</c:v>
                </c:pt>
                <c:pt idx="4">
                  <c:v>Tumbes</c:v>
                </c:pt>
                <c:pt idx="5">
                  <c:v>Amazonas</c:v>
                </c:pt>
                <c:pt idx="6">
                  <c:v>Tacna</c:v>
                </c:pt>
                <c:pt idx="7">
                  <c:v>Madre De Dios</c:v>
                </c:pt>
                <c:pt idx="8">
                  <c:v>Apurimac</c:v>
                </c:pt>
                <c:pt idx="9">
                  <c:v>Lambayeque</c:v>
                </c:pt>
                <c:pt idx="10">
                  <c:v>Ucayali</c:v>
                </c:pt>
                <c:pt idx="11">
                  <c:v>Cajamarca</c:v>
                </c:pt>
                <c:pt idx="12">
                  <c:v>Loreto</c:v>
                </c:pt>
                <c:pt idx="13">
                  <c:v>Piura</c:v>
                </c:pt>
                <c:pt idx="14">
                  <c:v>Puno</c:v>
                </c:pt>
                <c:pt idx="15">
                  <c:v>Ancash</c:v>
                </c:pt>
                <c:pt idx="16">
                  <c:v>Ayacucho</c:v>
                </c:pt>
                <c:pt idx="17">
                  <c:v>Huanuco</c:v>
                </c:pt>
                <c:pt idx="18">
                  <c:v>Ica</c:v>
                </c:pt>
                <c:pt idx="19">
                  <c:v>San Martin</c:v>
                </c:pt>
                <c:pt idx="20">
                  <c:v>Junin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CEM'!$N$234:$N$258</c:f>
              <c:numCache>
                <c:formatCode>#,##0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21</c:v>
                </c:pt>
                <c:pt idx="5">
                  <c:v>25</c:v>
                </c:pt>
                <c:pt idx="6">
                  <c:v>31</c:v>
                </c:pt>
                <c:pt idx="7">
                  <c:v>32</c:v>
                </c:pt>
                <c:pt idx="8">
                  <c:v>40</c:v>
                </c:pt>
                <c:pt idx="9">
                  <c:v>47</c:v>
                </c:pt>
                <c:pt idx="10">
                  <c:v>47</c:v>
                </c:pt>
                <c:pt idx="11">
                  <c:v>49</c:v>
                </c:pt>
                <c:pt idx="12">
                  <c:v>49</c:v>
                </c:pt>
                <c:pt idx="13">
                  <c:v>50</c:v>
                </c:pt>
                <c:pt idx="14">
                  <c:v>59</c:v>
                </c:pt>
                <c:pt idx="15">
                  <c:v>85</c:v>
                </c:pt>
                <c:pt idx="16">
                  <c:v>85</c:v>
                </c:pt>
                <c:pt idx="17">
                  <c:v>88</c:v>
                </c:pt>
                <c:pt idx="18">
                  <c:v>95</c:v>
                </c:pt>
                <c:pt idx="19">
                  <c:v>102</c:v>
                </c:pt>
                <c:pt idx="20">
                  <c:v>116</c:v>
                </c:pt>
                <c:pt idx="21">
                  <c:v>119</c:v>
                </c:pt>
                <c:pt idx="22">
                  <c:v>152</c:v>
                </c:pt>
                <c:pt idx="23">
                  <c:v>170</c:v>
                </c:pt>
                <c:pt idx="24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0-47E1-AABF-B12F1C368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>
                <a:latin typeface="Arial Narrow" panose="020B0606020202030204" pitchFamily="34" charset="0"/>
              </a:rPr>
              <a:t>Gráfico N° 3: Casos atendidos según condición</a:t>
            </a:r>
            <a:r>
              <a:rPr lang="es-PE" sz="1400" b="1" baseline="0">
                <a:latin typeface="Arial Narrow" panose="020B0606020202030204" pitchFamily="34" charset="0"/>
              </a:rPr>
              <a:t> del caso</a:t>
            </a:r>
            <a:endParaRPr lang="es-PE" sz="1400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3E96-4394-99CA-958501C78F3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3E96-4394-99CA-958501C78F3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3E96-4394-99CA-958501C78F3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3E96-4394-99CA-958501C78F3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3E96-4394-99CA-958501C78F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CEM'!$D$54:$H$54</c:f>
              <c:strCache>
                <c:ptCount val="5"/>
                <c:pt idx="0">
                  <c:v>Nuevo</c:v>
                </c:pt>
                <c:pt idx="1">
                  <c:v>Reingreso</c:v>
                </c:pt>
                <c:pt idx="2">
                  <c:v>Reincidente</c:v>
                </c:pt>
                <c:pt idx="3">
                  <c:v>Derivado</c:v>
                </c:pt>
                <c:pt idx="4">
                  <c:v>Continuador</c:v>
                </c:pt>
              </c:strCache>
            </c:strRef>
          </c:cat>
          <c:val>
            <c:numRef>
              <c:f>'Casos del CEM'!$D$67:$H$67</c:f>
              <c:numCache>
                <c:formatCode>#,##0</c:formatCode>
                <c:ptCount val="5"/>
                <c:pt idx="0">
                  <c:v>17258</c:v>
                </c:pt>
                <c:pt idx="1">
                  <c:v>3112</c:v>
                </c:pt>
                <c:pt idx="2">
                  <c:v>2985</c:v>
                </c:pt>
                <c:pt idx="3">
                  <c:v>1344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96-4394-99CA-958501C78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99392"/>
        <c:axId val="347197824"/>
      </c:barChart>
      <c:catAx>
        <c:axId val="3471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7824"/>
        <c:crosses val="autoZero"/>
        <c:auto val="1"/>
        <c:lblAlgn val="ctr"/>
        <c:lblOffset val="100"/>
        <c:noMultiLvlLbl val="0"/>
      </c:catAx>
      <c:valAx>
        <c:axId val="34719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71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6: Ranking de casos atendidos en los últimos cinco años según departamento. Periodo: 2021 - 2025*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CEM'!$J$265:$J$289</c:f>
              <c:strCache>
                <c:ptCount val="25"/>
                <c:pt idx="0">
                  <c:v>Madre De Dios</c:v>
                </c:pt>
                <c:pt idx="1">
                  <c:v>Pasco</c:v>
                </c:pt>
                <c:pt idx="2">
                  <c:v>Moquegua</c:v>
                </c:pt>
                <c:pt idx="3">
                  <c:v>Amazonas</c:v>
                </c:pt>
                <c:pt idx="4">
                  <c:v>Tumbes</c:v>
                </c:pt>
                <c:pt idx="5">
                  <c:v>Huancavelica</c:v>
                </c:pt>
                <c:pt idx="6">
                  <c:v>Ucayali</c:v>
                </c:pt>
                <c:pt idx="7">
                  <c:v>Tacna</c:v>
                </c:pt>
                <c:pt idx="8">
                  <c:v>Loreto</c:v>
                </c:pt>
                <c:pt idx="9">
                  <c:v>Apurimac</c:v>
                </c:pt>
                <c:pt idx="10">
                  <c:v>Callao</c:v>
                </c:pt>
                <c:pt idx="11">
                  <c:v>Cajamarca</c:v>
                </c:pt>
                <c:pt idx="12">
                  <c:v>Lambayeque</c:v>
                </c:pt>
                <c:pt idx="13">
                  <c:v>Puno</c:v>
                </c:pt>
                <c:pt idx="14">
                  <c:v>Ayacucho</c:v>
                </c:pt>
                <c:pt idx="15">
                  <c:v>Huanuco</c:v>
                </c:pt>
                <c:pt idx="16">
                  <c:v>Ica</c:v>
                </c:pt>
                <c:pt idx="17">
                  <c:v>San Martin</c:v>
                </c:pt>
                <c:pt idx="18">
                  <c:v>Junin</c:v>
                </c:pt>
                <c:pt idx="19">
                  <c:v>Piura</c:v>
                </c:pt>
                <c:pt idx="20">
                  <c:v>La Libertad</c:v>
                </c:pt>
                <c:pt idx="21">
                  <c:v>Ancash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CEM'!$K$265:$K$289</c:f>
              <c:numCache>
                <c:formatCode>#,##0</c:formatCode>
                <c:ptCount val="25"/>
                <c:pt idx="0">
                  <c:v>5166</c:v>
                </c:pt>
                <c:pt idx="1">
                  <c:v>6007</c:v>
                </c:pt>
                <c:pt idx="2">
                  <c:v>6679</c:v>
                </c:pt>
                <c:pt idx="3">
                  <c:v>7587</c:v>
                </c:pt>
                <c:pt idx="4">
                  <c:v>8365</c:v>
                </c:pt>
                <c:pt idx="5">
                  <c:v>10317</c:v>
                </c:pt>
                <c:pt idx="6">
                  <c:v>11180</c:v>
                </c:pt>
                <c:pt idx="7">
                  <c:v>11577</c:v>
                </c:pt>
                <c:pt idx="8">
                  <c:v>12435</c:v>
                </c:pt>
                <c:pt idx="9">
                  <c:v>13665</c:v>
                </c:pt>
                <c:pt idx="10">
                  <c:v>15127</c:v>
                </c:pt>
                <c:pt idx="11">
                  <c:v>15230</c:v>
                </c:pt>
                <c:pt idx="12">
                  <c:v>16625</c:v>
                </c:pt>
                <c:pt idx="13">
                  <c:v>20039</c:v>
                </c:pt>
                <c:pt idx="14">
                  <c:v>20446</c:v>
                </c:pt>
                <c:pt idx="15">
                  <c:v>21768</c:v>
                </c:pt>
                <c:pt idx="16">
                  <c:v>25611</c:v>
                </c:pt>
                <c:pt idx="17">
                  <c:v>28257</c:v>
                </c:pt>
                <c:pt idx="18">
                  <c:v>30351</c:v>
                </c:pt>
                <c:pt idx="19">
                  <c:v>31716</c:v>
                </c:pt>
                <c:pt idx="20">
                  <c:v>32718</c:v>
                </c:pt>
                <c:pt idx="21">
                  <c:v>34763</c:v>
                </c:pt>
                <c:pt idx="22">
                  <c:v>44715</c:v>
                </c:pt>
                <c:pt idx="23">
                  <c:v>65998</c:v>
                </c:pt>
                <c:pt idx="24">
                  <c:v>181223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7-4F87-BFEC-A92179A45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image" Target="../media/image4.emf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825944</xdr:colOff>
      <xdr:row>14</xdr:row>
      <xdr:rowOff>48832</xdr:rowOff>
    </xdr:from>
    <xdr:to>
      <xdr:col>11</xdr:col>
      <xdr:colOff>145676</xdr:colOff>
      <xdr:row>31</xdr:row>
      <xdr:rowOff>33617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C1A46CC-0C64-4C40-BCFC-460AB35998C1}"/>
            </a:ext>
          </a:extLst>
        </xdr:cNvPr>
        <xdr:cNvGrpSpPr/>
      </xdr:nvGrpSpPr>
      <xdr:grpSpPr>
        <a:xfrm>
          <a:off x="5465179" y="3410597"/>
          <a:ext cx="5527791" cy="2214755"/>
          <a:chOff x="4378947" y="3109968"/>
          <a:chExt cx="5280382" cy="320635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965872F3-1F32-40BD-8523-D4565BED1559}"/>
              </a:ext>
            </a:extLst>
          </xdr:cNvPr>
          <xdr:cNvGraphicFramePr/>
        </xdr:nvGraphicFramePr>
        <xdr:xfrm>
          <a:off x="4378947" y="3109968"/>
          <a:ext cx="5280382" cy="3206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8A8B553F-5751-41F1-90E0-8FCBC0B8F34D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41108" y="3543797"/>
            <a:ext cx="380998" cy="83693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497EB8C-A48D-44F5-94D5-6115B240DF0C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6007" y="4610233"/>
            <a:ext cx="360045" cy="8369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815788</xdr:colOff>
      <xdr:row>111</xdr:row>
      <xdr:rowOff>168953</xdr:rowOff>
    </xdr:from>
    <xdr:to>
      <xdr:col>18</xdr:col>
      <xdr:colOff>4803</xdr:colOff>
      <xdr:row>113</xdr:row>
      <xdr:rowOff>152079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81B6C9D2-39DE-4CAD-BF94-492E7AC4AEF2}"/>
            </a:ext>
          </a:extLst>
        </xdr:cNvPr>
        <xdr:cNvSpPr/>
      </xdr:nvSpPr>
      <xdr:spPr>
        <a:xfrm>
          <a:off x="14865163" y="20142878"/>
          <a:ext cx="3246665" cy="63082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tipo de violencia </a:t>
          </a:r>
        </a:p>
      </xdr:txBody>
    </xdr:sp>
    <xdr:clientData/>
  </xdr:twoCellAnchor>
  <xdr:twoCellAnchor>
    <xdr:from>
      <xdr:col>0</xdr:col>
      <xdr:colOff>47626</xdr:colOff>
      <xdr:row>69</xdr:row>
      <xdr:rowOff>179955</xdr:rowOff>
    </xdr:from>
    <xdr:to>
      <xdr:col>17</xdr:col>
      <xdr:colOff>938894</xdr:colOff>
      <xdr:row>72</xdr:row>
      <xdr:rowOff>107156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A51492A-D691-4F1B-B5AF-DFCF5DE01C44}"/>
            </a:ext>
          </a:extLst>
        </xdr:cNvPr>
        <xdr:cNvSpPr txBox="1"/>
      </xdr:nvSpPr>
      <xdr:spPr>
        <a:xfrm>
          <a:off x="47626" y="11248005"/>
          <a:ext cx="17921968" cy="670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Nuevo: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es atendida por primera vez en un CEM a nivel nacional;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Reingreso: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ha sido agredida por otra presunta persona agresora, distinta</a:t>
          </a:r>
          <a:r>
            <a:rPr lang="es-MX" i="0" baseline="0">
              <a:solidFill>
                <a:schemeClr val="tx1"/>
              </a:solidFill>
            </a:rPr>
            <a:t> a la vez anterior; </a:t>
          </a:r>
          <a:r>
            <a:rPr lang="es-MX" b="1" i="0">
              <a:solidFill>
                <a:schemeClr val="tx1"/>
              </a:solidFill>
            </a:rPr>
            <a:t>Reincidente: </a:t>
          </a:r>
          <a:r>
            <a:rPr lang="es-MX" b="0" i="0">
              <a:solidFill>
                <a:schemeClr val="tx1"/>
              </a:solidFill>
            </a:rPr>
            <a:t>Es</a:t>
          </a:r>
          <a:r>
            <a:rPr lang="es-MX" b="0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aquella persona usuaria que ha sido agredida por segunda o más veces por la misma presunta persona agresora; </a:t>
          </a:r>
          <a:r>
            <a:rPr lang="es-MX" b="1" i="0">
              <a:solidFill>
                <a:schemeClr val="tx1"/>
              </a:solidFill>
            </a:rPr>
            <a:t>Derivado: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atendidos por más de un CEM;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Continuador: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que su última atención fue hace más de un año y que requiere recibir atención interdisciplinaria mínimamente de dos servicios del CEM.</a:t>
          </a:r>
        </a:p>
      </xdr:txBody>
    </xdr:sp>
    <xdr:clientData/>
  </xdr:twoCellAnchor>
  <xdr:oneCellAnchor>
    <xdr:from>
      <xdr:col>1</xdr:col>
      <xdr:colOff>0</xdr:colOff>
      <xdr:row>0</xdr:row>
      <xdr:rowOff>76199</xdr:rowOff>
    </xdr:from>
    <xdr:ext cx="4835407" cy="685801"/>
    <xdr:pic>
      <xdr:nvPicPr>
        <xdr:cNvPr id="8" name="Imagen 7">
          <a:extLst>
            <a:ext uri="{FF2B5EF4-FFF2-40B4-BE49-F238E27FC236}">
              <a16:creationId xmlns:a16="http://schemas.microsoft.com/office/drawing/2014/main" id="{5CDC51D6-9765-4E66-BBA3-B3304552E81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199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206099</xdr:colOff>
      <xdr:row>11</xdr:row>
      <xdr:rowOff>164629</xdr:rowOff>
    </xdr:from>
    <xdr:to>
      <xdr:col>17</xdr:col>
      <xdr:colOff>949098</xdr:colOff>
      <xdr:row>13</xdr:row>
      <xdr:rowOff>109860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B775EBDB-B6E3-41A2-A2FE-B7E84A529022}"/>
            </a:ext>
          </a:extLst>
        </xdr:cNvPr>
        <xdr:cNvSpPr/>
      </xdr:nvSpPr>
      <xdr:spPr>
        <a:xfrm>
          <a:off x="1596749" y="2898304"/>
          <a:ext cx="16383049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MES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164629</xdr:rowOff>
    </xdr:from>
    <xdr:to>
      <xdr:col>2</xdr:col>
      <xdr:colOff>281541</xdr:colOff>
      <xdr:row>13</xdr:row>
      <xdr:rowOff>108857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AD982D90-E495-4E04-AF04-5973A9F6EDDC}"/>
            </a:ext>
          </a:extLst>
        </xdr:cNvPr>
        <xdr:cNvSpPr/>
      </xdr:nvSpPr>
      <xdr:spPr>
        <a:xfrm>
          <a:off x="123825" y="2898304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A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432126</xdr:colOff>
      <xdr:row>0</xdr:row>
      <xdr:rowOff>166686</xdr:rowOff>
    </xdr:from>
    <xdr:to>
      <xdr:col>16</xdr:col>
      <xdr:colOff>85988</xdr:colOff>
      <xdr:row>2</xdr:row>
      <xdr:rowOff>215899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778DF876-93A7-40E7-B29F-2098F693B68E}"/>
            </a:ext>
          </a:extLst>
        </xdr:cNvPr>
        <xdr:cNvSpPr/>
      </xdr:nvSpPr>
      <xdr:spPr>
        <a:xfrm>
          <a:off x="7128201" y="166686"/>
          <a:ext cx="9045512" cy="5540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238528</xdr:colOff>
      <xdr:row>31</xdr:row>
      <xdr:rowOff>169849</xdr:rowOff>
    </xdr:from>
    <xdr:to>
      <xdr:col>17</xdr:col>
      <xdr:colOff>850849</xdr:colOff>
      <xdr:row>51</xdr:row>
      <xdr:rowOff>188098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7891AD14-4F97-44C1-9E58-F9BA303967DF}"/>
            </a:ext>
          </a:extLst>
        </xdr:cNvPr>
        <xdr:cNvGrpSpPr/>
      </xdr:nvGrpSpPr>
      <xdr:grpSpPr>
        <a:xfrm>
          <a:off x="11085822" y="5761584"/>
          <a:ext cx="6786762" cy="3032632"/>
          <a:chOff x="10434812" y="6335073"/>
          <a:chExt cx="4798220" cy="4013338"/>
        </a:xfrm>
      </xdr:grpSpPr>
      <xdr:graphicFrame macro="">
        <xdr:nvGraphicFramePr>
          <xdr:cNvPr id="13" name="Chart 5">
            <a:extLst>
              <a:ext uri="{FF2B5EF4-FFF2-40B4-BE49-F238E27FC236}">
                <a16:creationId xmlns:a16="http://schemas.microsoft.com/office/drawing/2014/main" id="{780F249B-9EC2-485D-B0E9-3A5397A66345}"/>
              </a:ext>
            </a:extLst>
          </xdr:cNvPr>
          <xdr:cNvGraphicFramePr>
            <a:graphicFrameLocks/>
          </xdr:cNvGraphicFramePr>
        </xdr:nvGraphicFramePr>
        <xdr:xfrm>
          <a:off x="10434812" y="6399505"/>
          <a:ext cx="4798220" cy="3948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3BFA66A1-E5D5-4E4E-84DA-B9ED882C7E22}"/>
              </a:ext>
            </a:extLst>
          </xdr:cNvPr>
          <xdr:cNvSpPr txBox="1"/>
        </xdr:nvSpPr>
        <xdr:spPr>
          <a:xfrm>
            <a:off x="10925969" y="6335073"/>
            <a:ext cx="3976686" cy="772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es-PE" sz="1400" b="1" i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Gráfico N° 2: Casos atendidos según grupos de edad de la persona usuaria</a:t>
            </a:r>
            <a:endParaRPr lang="es-PE" sz="1400"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</xdr:col>
      <xdr:colOff>11908</xdr:colOff>
      <xdr:row>9</xdr:row>
      <xdr:rowOff>78243</xdr:rowOff>
    </xdr:from>
    <xdr:to>
      <xdr:col>17</xdr:col>
      <xdr:colOff>938895</xdr:colOff>
      <xdr:row>10</xdr:row>
      <xdr:rowOff>595312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AC1A11E-D8BE-4C9C-B8FD-F42BAB95507A}"/>
            </a:ext>
          </a:extLst>
        </xdr:cNvPr>
        <xdr:cNvSpPr txBox="1"/>
      </xdr:nvSpPr>
      <xdr:spPr>
        <a:xfrm>
          <a:off x="135733" y="2002293"/>
          <a:ext cx="17833862" cy="6123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Caso atendido en el CEM es toda situación de violencia contra las mujeres, los integrantes del grupo familiar y violencia sexual que ha sido atendido en un Centro Emergencia Mujer, a nivel nacional, que tiene patrocinio legal del CEM o atención psicológica y/o social del CEM, cuya víctima está sujeta a protección según el TUO de la Ley N° 30364 “Ley para prevenir, sancionar y erradicar la violencia contra las mujeres y los integrantes del grupo familiar”. 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Además, </a:t>
          </a:r>
          <a:r>
            <a:rPr lang="es-PE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conoce como acción en la atención del caso, a las acciones ejecutadas por los/as profesionales del servicio de admisión, psicología, social y legal en beneficio de las personas usuarias del Centro Emergencia Mujer.</a:t>
          </a:r>
          <a:endParaRPr lang="es-PE" sz="11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847725</xdr:colOff>
      <xdr:row>14</xdr:row>
      <xdr:rowOff>154781</xdr:rowOff>
    </xdr:from>
    <xdr:to>
      <xdr:col>5</xdr:col>
      <xdr:colOff>0</xdr:colOff>
      <xdr:row>15</xdr:row>
      <xdr:rowOff>201531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7A7A8149-3AE9-4ECF-AA7B-3BD590FCC31F}"/>
            </a:ext>
          </a:extLst>
        </xdr:cNvPr>
        <xdr:cNvSpPr/>
      </xdr:nvSpPr>
      <xdr:spPr>
        <a:xfrm>
          <a:off x="971550" y="3479006"/>
          <a:ext cx="3667125" cy="2753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según mes</a:t>
          </a:r>
        </a:p>
      </xdr:txBody>
    </xdr:sp>
    <xdr:clientData/>
  </xdr:twoCellAnchor>
  <xdr:twoCellAnchor>
    <xdr:from>
      <xdr:col>1</xdr:col>
      <xdr:colOff>17318</xdr:colOff>
      <xdr:row>14</xdr:row>
      <xdr:rowOff>142875</xdr:rowOff>
    </xdr:from>
    <xdr:to>
      <xdr:col>1</xdr:col>
      <xdr:colOff>1000125</xdr:colOff>
      <xdr:row>15</xdr:row>
      <xdr:rowOff>201529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87CD1FFD-D1A4-4C75-B287-86DA8987A646}"/>
            </a:ext>
          </a:extLst>
        </xdr:cNvPr>
        <xdr:cNvSpPr/>
      </xdr:nvSpPr>
      <xdr:spPr>
        <a:xfrm>
          <a:off x="141143" y="3467100"/>
          <a:ext cx="982807" cy="28725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938583</xdr:colOff>
      <xdr:row>33</xdr:row>
      <xdr:rowOff>122464</xdr:rowOff>
    </xdr:from>
    <xdr:to>
      <xdr:col>11</xdr:col>
      <xdr:colOff>0</xdr:colOff>
      <xdr:row>34</xdr:row>
      <xdr:rowOff>136072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B9D57D21-AFEE-4B17-A6A4-E0048288F955}"/>
            </a:ext>
          </a:extLst>
        </xdr:cNvPr>
        <xdr:cNvSpPr/>
      </xdr:nvSpPr>
      <xdr:spPr>
        <a:xfrm>
          <a:off x="1062408" y="6047014"/>
          <a:ext cx="9786567" cy="3088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mes</a:t>
          </a:r>
        </a:p>
      </xdr:txBody>
    </xdr:sp>
    <xdr:clientData/>
  </xdr:twoCellAnchor>
  <xdr:twoCellAnchor>
    <xdr:from>
      <xdr:col>1</xdr:col>
      <xdr:colOff>1</xdr:colOff>
      <xdr:row>33</xdr:row>
      <xdr:rowOff>138761</xdr:rowOff>
    </xdr:from>
    <xdr:to>
      <xdr:col>1</xdr:col>
      <xdr:colOff>1088573</xdr:colOff>
      <xdr:row>34</xdr:row>
      <xdr:rowOff>136071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321E6DD4-3071-4E7D-B0CC-6F8252D2405A}"/>
            </a:ext>
          </a:extLst>
        </xdr:cNvPr>
        <xdr:cNvSpPr/>
      </xdr:nvSpPr>
      <xdr:spPr>
        <a:xfrm>
          <a:off x="123826" y="6063311"/>
          <a:ext cx="1088572" cy="29258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3</a:t>
          </a:r>
        </a:p>
      </xdr:txBody>
    </xdr:sp>
    <xdr:clientData/>
  </xdr:twoCellAnchor>
  <xdr:twoCellAnchor>
    <xdr:from>
      <xdr:col>13</xdr:col>
      <xdr:colOff>107156</xdr:colOff>
      <xdr:row>14</xdr:row>
      <xdr:rowOff>122464</xdr:rowOff>
    </xdr:from>
    <xdr:to>
      <xdr:col>18</xdr:col>
      <xdr:colOff>20012</xdr:colOff>
      <xdr:row>15</xdr:row>
      <xdr:rowOff>217714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36CF8F80-2419-4350-AB31-370A105805C7}"/>
            </a:ext>
          </a:extLst>
        </xdr:cNvPr>
        <xdr:cNvSpPr/>
      </xdr:nvSpPr>
      <xdr:spPr>
        <a:xfrm>
          <a:off x="13080206" y="3446689"/>
          <a:ext cx="5046831" cy="3238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 según mes</a:t>
          </a:r>
        </a:p>
      </xdr:txBody>
    </xdr:sp>
    <xdr:clientData/>
  </xdr:twoCellAnchor>
  <xdr:twoCellAnchor>
    <xdr:from>
      <xdr:col>11</xdr:col>
      <xdr:colOff>1041413</xdr:colOff>
      <xdr:row>14</xdr:row>
      <xdr:rowOff>121602</xdr:rowOff>
    </xdr:from>
    <xdr:to>
      <xdr:col>13</xdr:col>
      <xdr:colOff>202406</xdr:colOff>
      <xdr:row>15</xdr:row>
      <xdr:rowOff>217714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FAF3A134-8A05-4401-BCA6-613908B5BE43}"/>
            </a:ext>
          </a:extLst>
        </xdr:cNvPr>
        <xdr:cNvSpPr/>
      </xdr:nvSpPr>
      <xdr:spPr>
        <a:xfrm>
          <a:off x="11890388" y="3445827"/>
          <a:ext cx="1285068" cy="32471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2</a:t>
          </a:r>
        </a:p>
      </xdr:txBody>
    </xdr:sp>
    <xdr:clientData/>
  </xdr:twoCellAnchor>
  <xdr:twoCellAnchor>
    <xdr:from>
      <xdr:col>1</xdr:col>
      <xdr:colOff>830406</xdr:colOff>
      <xdr:row>51</xdr:row>
      <xdr:rowOff>69027</xdr:rowOff>
    </xdr:from>
    <xdr:to>
      <xdr:col>8</xdr:col>
      <xdr:colOff>0</xdr:colOff>
      <xdr:row>52</xdr:row>
      <xdr:rowOff>111477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353527EC-8440-4BA0-A45A-36ACEFBB8F99}"/>
            </a:ext>
          </a:extLst>
        </xdr:cNvPr>
        <xdr:cNvSpPr/>
      </xdr:nvSpPr>
      <xdr:spPr>
        <a:xfrm>
          <a:off x="954231" y="8622477"/>
          <a:ext cx="6913419" cy="2424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condición del caso según mes</a:t>
          </a:r>
        </a:p>
      </xdr:txBody>
    </xdr:sp>
    <xdr:clientData/>
  </xdr:twoCellAnchor>
  <xdr:twoCellAnchor>
    <xdr:from>
      <xdr:col>1</xdr:col>
      <xdr:colOff>0</xdr:colOff>
      <xdr:row>51</xdr:row>
      <xdr:rowOff>69025</xdr:rowOff>
    </xdr:from>
    <xdr:to>
      <xdr:col>1</xdr:col>
      <xdr:colOff>974148</xdr:colOff>
      <xdr:row>52</xdr:row>
      <xdr:rowOff>111475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B1A32B36-2929-4F20-832C-506ECC1D77E8}"/>
            </a:ext>
          </a:extLst>
        </xdr:cNvPr>
        <xdr:cNvSpPr/>
      </xdr:nvSpPr>
      <xdr:spPr>
        <a:xfrm>
          <a:off x="123825" y="8622475"/>
          <a:ext cx="974148" cy="2424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4</a:t>
          </a:r>
        </a:p>
      </xdr:txBody>
    </xdr:sp>
    <xdr:clientData/>
  </xdr:twoCellAnchor>
  <xdr:twoCellAnchor>
    <xdr:from>
      <xdr:col>1</xdr:col>
      <xdr:colOff>815982</xdr:colOff>
      <xdr:row>74</xdr:row>
      <xdr:rowOff>70859</xdr:rowOff>
    </xdr:from>
    <xdr:to>
      <xdr:col>17</xdr:col>
      <xdr:colOff>928687</xdr:colOff>
      <xdr:row>75</xdr:row>
      <xdr:rowOff>142875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CC1B0B73-B505-4567-9FB8-F40A223203CB}"/>
            </a:ext>
          </a:extLst>
        </xdr:cNvPr>
        <xdr:cNvSpPr/>
      </xdr:nvSpPr>
      <xdr:spPr>
        <a:xfrm>
          <a:off x="939807" y="12262859"/>
          <a:ext cx="17019580" cy="27204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bandono, violación sexual, trata personas con fines de explotación sexual y acoso sexual en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espacios públicos, por grupos de edad de la persona usuaria según mes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90513</xdr:colOff>
      <xdr:row>74</xdr:row>
      <xdr:rowOff>70856</xdr:rowOff>
    </xdr:from>
    <xdr:to>
      <xdr:col>1</xdr:col>
      <xdr:colOff>965329</xdr:colOff>
      <xdr:row>75</xdr:row>
      <xdr:rowOff>132356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B1CEC753-E9FD-4DCD-81DE-89F228E7567F}"/>
            </a:ext>
          </a:extLst>
        </xdr:cNvPr>
        <xdr:cNvSpPr/>
      </xdr:nvSpPr>
      <xdr:spPr>
        <a:xfrm>
          <a:off x="90513" y="12262856"/>
          <a:ext cx="998641" cy="2615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5</a:t>
          </a:r>
        </a:p>
      </xdr:txBody>
    </xdr:sp>
    <xdr:clientData/>
  </xdr:twoCellAnchor>
  <xdr:twoCellAnchor>
    <xdr:from>
      <xdr:col>1</xdr:col>
      <xdr:colOff>11905</xdr:colOff>
      <xdr:row>93</xdr:row>
      <xdr:rowOff>59530</xdr:rowOff>
    </xdr:from>
    <xdr:to>
      <xdr:col>17</xdr:col>
      <xdr:colOff>938893</xdr:colOff>
      <xdr:row>98</xdr:row>
      <xdr:rowOff>257736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BD1480BC-6396-402C-AAB9-43BF14EF846D}"/>
            </a:ext>
          </a:extLst>
        </xdr:cNvPr>
        <xdr:cNvSpPr txBox="1"/>
      </xdr:nvSpPr>
      <xdr:spPr>
        <a:xfrm>
          <a:off x="135730" y="15128080"/>
          <a:ext cx="17833863" cy="15317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Abandono: </a:t>
          </a:r>
          <a:r>
            <a:rPr lang="es-MX" i="0">
              <a:solidFill>
                <a:schemeClr val="tx1"/>
              </a:solidFill>
            </a:rPr>
            <a:t>Acciones u omisiones cometidas permanentemente por parte de una persona responsable o cuidadora que genera daños físicos y/o psicológicos inminentes en algún niño, niña, adolescente, persona adulta mayor o persona con discapacidad. No </a:t>
          </a:r>
          <a:r>
            <a:rPr lang="es-MX" i="0" baseline="0">
              <a:solidFill>
                <a:schemeClr val="tx1"/>
              </a:solidFill>
            </a:rPr>
            <a:t> se considera </a:t>
          </a:r>
          <a:r>
            <a:rPr lang="es-MX" i="0">
              <a:solidFill>
                <a:schemeClr val="tx1"/>
              </a:solidFill>
            </a:rPr>
            <a:t>como abandono el hecho de retiro del hogar de la pareja.</a:t>
          </a:r>
          <a:r>
            <a:rPr lang="es-MX" i="0" baseline="0">
              <a:solidFill>
                <a:schemeClr val="tx1"/>
              </a:solidFill>
            </a:rPr>
            <a:t> </a:t>
          </a:r>
        </a:p>
        <a:p>
          <a:r>
            <a:rPr lang="es-MX" b="1" i="0">
              <a:solidFill>
                <a:schemeClr val="tx1"/>
              </a:solidFill>
            </a:rPr>
            <a:t>Violación</a:t>
          </a:r>
          <a:r>
            <a:rPr lang="es-MX" b="1" i="0" baseline="0">
              <a:solidFill>
                <a:schemeClr val="tx1"/>
              </a:solidFill>
            </a:rPr>
            <a:t> sexual: </a:t>
          </a:r>
          <a:r>
            <a:rPr lang="es-MX" b="0" i="0" baseline="0">
              <a:solidFill>
                <a:schemeClr val="tx1"/>
              </a:solidFill>
            </a:rPr>
            <a:t>El que con violencia, física o psicológica, grave amenaza o aprovechándose de un entorno de coacción o de cualquier otro entorno que impida a la persona dar su libre consentimiento, obliga a esta a tener acceso carnal por vía vaginal, anal o bucal o realiza cualquier otro acto análogo con la introducción de un objeto o parte del cuerpo por alguna de las dos primeras vías.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 los casos de v</a:t>
          </a:r>
          <a:r>
            <a:rPr lang="es-P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iolación sexual mediante engaño.</a:t>
          </a:r>
          <a:endParaRPr lang="es-MX" b="0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Trata de personas con fines de explotación sexual: </a:t>
          </a:r>
          <a:r>
            <a:rPr lang="es-MX" i="0" baseline="0">
              <a:solidFill>
                <a:schemeClr val="tx1"/>
              </a:solidFill>
            </a:rPr>
            <a:t>Se entiende por trata al acto de separar o desarraigar a una persona de su entorno u origen para explotarla en otro lugar de destino diferente al de su residencia habitual para obligarla, mediante el uso de la violencia y otras formas coercitivas, a ejercer acciones contra su voluntad con fines de explotación sexual sometiendo a esta a la prostitución o a la esclavitud sexual</a:t>
          </a:r>
        </a:p>
        <a:p>
          <a:r>
            <a:rPr lang="es-MX" b="1" i="0" baseline="0">
              <a:solidFill>
                <a:schemeClr val="tx1"/>
              </a:solidFill>
            </a:rPr>
            <a:t>Acoso sexual en espacios públicos: </a:t>
          </a:r>
          <a:r>
            <a:rPr lang="es-MX" i="0" baseline="0">
              <a:solidFill>
                <a:schemeClr val="tx1"/>
              </a:solidFill>
            </a:rPr>
            <a:t>Es la conducta física o verbal de naturaleza o connotación sexual realizada por una o más personas en contra de otra u otras, quienes no desean o rechazan estas conductas por considerar que afectan su dignidad, sus derechos fundamentales como la libertad, la integridad y el libre tránsito, creando en ellas intimidación, hostilidad, degradación, humillación o un ambiente ofensivo en los espacios públicos.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219707</xdr:colOff>
      <xdr:row>99</xdr:row>
      <xdr:rowOff>27013</xdr:rowOff>
    </xdr:from>
    <xdr:to>
      <xdr:col>18</xdr:col>
      <xdr:colOff>10206</xdr:colOff>
      <xdr:row>100</xdr:row>
      <xdr:rowOff>129870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CE72E19B-9F89-4456-8BE1-60876BBEC8D5}"/>
            </a:ext>
          </a:extLst>
        </xdr:cNvPr>
        <xdr:cNvSpPr/>
      </xdr:nvSpPr>
      <xdr:spPr>
        <a:xfrm>
          <a:off x="1610357" y="16733863"/>
          <a:ext cx="16506874" cy="33145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TIPO DE VIOLENCIA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83344</xdr:colOff>
      <xdr:row>99</xdr:row>
      <xdr:rowOff>11206</xdr:rowOff>
    </xdr:from>
    <xdr:to>
      <xdr:col>2</xdr:col>
      <xdr:colOff>257729</xdr:colOff>
      <xdr:row>100</xdr:row>
      <xdr:rowOff>130969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F7B65994-E65D-4E33-85C6-ED9E57574A9E}"/>
            </a:ext>
          </a:extLst>
        </xdr:cNvPr>
        <xdr:cNvSpPr/>
      </xdr:nvSpPr>
      <xdr:spPr>
        <a:xfrm>
          <a:off x="83344" y="16718056"/>
          <a:ext cx="1565035" cy="34836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B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289240</xdr:colOff>
      <xdr:row>101</xdr:row>
      <xdr:rowOff>25315</xdr:rowOff>
    </xdr:from>
    <xdr:to>
      <xdr:col>17</xdr:col>
      <xdr:colOff>842642</xdr:colOff>
      <xdr:row>111</xdr:row>
      <xdr:rowOff>92337</xdr:rowOff>
    </xdr:to>
    <xdr:graphicFrame macro="">
      <xdr:nvGraphicFramePr>
        <xdr:cNvPr id="29" name="Gráfico 5">
          <a:extLst>
            <a:ext uri="{FF2B5EF4-FFF2-40B4-BE49-F238E27FC236}">
              <a16:creationId xmlns:a16="http://schemas.microsoft.com/office/drawing/2014/main" id="{BA1881B4-690F-4A39-8C9B-2458A102D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810737</xdr:colOff>
      <xdr:row>101</xdr:row>
      <xdr:rowOff>47625</xdr:rowOff>
    </xdr:from>
    <xdr:to>
      <xdr:col>11</xdr:col>
      <xdr:colOff>9525</xdr:colOff>
      <xdr:row>102</xdr:row>
      <xdr:rowOff>104124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BCD212B8-64D2-493A-A57F-F5892BD50074}"/>
            </a:ext>
          </a:extLst>
        </xdr:cNvPr>
        <xdr:cNvSpPr/>
      </xdr:nvSpPr>
      <xdr:spPr>
        <a:xfrm>
          <a:off x="934562" y="17164050"/>
          <a:ext cx="9923938" cy="2565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tipo de violencia</a:t>
          </a:r>
        </a:p>
      </xdr:txBody>
    </xdr:sp>
    <xdr:clientData/>
  </xdr:twoCellAnchor>
  <xdr:twoCellAnchor>
    <xdr:from>
      <xdr:col>0</xdr:col>
      <xdr:colOff>100228</xdr:colOff>
      <xdr:row>101</xdr:row>
      <xdr:rowOff>47623</xdr:rowOff>
    </xdr:from>
    <xdr:to>
      <xdr:col>1</xdr:col>
      <xdr:colOff>966385</xdr:colOff>
      <xdr:row>102</xdr:row>
      <xdr:rowOff>104122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CCA563AB-5BC2-4C27-BBD9-3FFEEE34EB73}"/>
            </a:ext>
          </a:extLst>
        </xdr:cNvPr>
        <xdr:cNvSpPr/>
      </xdr:nvSpPr>
      <xdr:spPr>
        <a:xfrm>
          <a:off x="100228" y="17164048"/>
          <a:ext cx="989982" cy="2565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6</a:t>
          </a:r>
        </a:p>
      </xdr:txBody>
    </xdr:sp>
    <xdr:clientData/>
  </xdr:twoCellAnchor>
  <xdr:twoCellAnchor>
    <xdr:from>
      <xdr:col>1</xdr:col>
      <xdr:colOff>884464</xdr:colOff>
      <xdr:row>112</xdr:row>
      <xdr:rowOff>28372</xdr:rowOff>
    </xdr:from>
    <xdr:to>
      <xdr:col>12</xdr:col>
      <xdr:colOff>11205</xdr:colOff>
      <xdr:row>113</xdr:row>
      <xdr:rowOff>117053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638149BB-2D1B-4650-A8C0-C82B1CF366B3}"/>
            </a:ext>
          </a:extLst>
        </xdr:cNvPr>
        <xdr:cNvSpPr/>
      </xdr:nvSpPr>
      <xdr:spPr>
        <a:xfrm>
          <a:off x="1008289" y="20268997"/>
          <a:ext cx="11052041" cy="46968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112</xdr:row>
      <xdr:rowOff>28372</xdr:rowOff>
    </xdr:from>
    <xdr:to>
      <xdr:col>1</xdr:col>
      <xdr:colOff>992899</xdr:colOff>
      <xdr:row>112</xdr:row>
      <xdr:rowOff>326571</xdr:rowOff>
    </xdr:to>
    <xdr:sp macro="" textlink="">
      <xdr:nvSpPr>
        <xdr:cNvPr id="33" name="Rectángulo 51">
          <a:extLst>
            <a:ext uri="{FF2B5EF4-FFF2-40B4-BE49-F238E27FC236}">
              <a16:creationId xmlns:a16="http://schemas.microsoft.com/office/drawing/2014/main" id="{C96A262B-74D4-4BF1-A015-E0F7EDCFF0B2}"/>
            </a:ext>
          </a:extLst>
        </xdr:cNvPr>
        <xdr:cNvSpPr/>
      </xdr:nvSpPr>
      <xdr:spPr>
        <a:xfrm>
          <a:off x="144111" y="20268997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7</a:t>
          </a:r>
        </a:p>
      </xdr:txBody>
    </xdr:sp>
    <xdr:clientData/>
  </xdr:twoCellAnchor>
  <xdr:twoCellAnchor>
    <xdr:from>
      <xdr:col>2</xdr:col>
      <xdr:colOff>209501</xdr:colOff>
      <xdr:row>137</xdr:row>
      <xdr:rowOff>164629</xdr:rowOff>
    </xdr:from>
    <xdr:to>
      <xdr:col>18</xdr:col>
      <xdr:colOff>0</xdr:colOff>
      <xdr:row>139</xdr:row>
      <xdr:rowOff>109860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7D83BED2-FD5E-46A2-8218-B79597D90DB1}"/>
            </a:ext>
          </a:extLst>
        </xdr:cNvPr>
        <xdr:cNvSpPr/>
      </xdr:nvSpPr>
      <xdr:spPr>
        <a:xfrm>
          <a:off x="1600151" y="28377679"/>
          <a:ext cx="16506874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DEPARTAMENTO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137</xdr:row>
      <xdr:rowOff>164629</xdr:rowOff>
    </xdr:from>
    <xdr:to>
      <xdr:col>2</xdr:col>
      <xdr:colOff>281541</xdr:colOff>
      <xdr:row>139</xdr:row>
      <xdr:rowOff>108857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69C6192D-DF80-4278-AF45-3C079D2C3B77}"/>
            </a:ext>
          </a:extLst>
        </xdr:cNvPr>
        <xdr:cNvSpPr/>
      </xdr:nvSpPr>
      <xdr:spPr>
        <a:xfrm>
          <a:off x="123825" y="28377679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C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89647</xdr:colOff>
      <xdr:row>121</xdr:row>
      <xdr:rowOff>58131</xdr:rowOff>
    </xdr:from>
    <xdr:to>
      <xdr:col>12</xdr:col>
      <xdr:colOff>11205</xdr:colOff>
      <xdr:row>123</xdr:row>
      <xdr:rowOff>145676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1F838CEA-3B24-49EF-9978-D103F53C37A4}"/>
            </a:ext>
          </a:extLst>
        </xdr:cNvPr>
        <xdr:cNvSpPr txBox="1"/>
      </xdr:nvSpPr>
      <xdr:spPr>
        <a:xfrm>
          <a:off x="89647" y="23651556"/>
          <a:ext cx="11970683" cy="4590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862853</xdr:colOff>
      <xdr:row>173</xdr:row>
      <xdr:rowOff>22418</xdr:rowOff>
    </xdr:from>
    <xdr:to>
      <xdr:col>10</xdr:col>
      <xdr:colOff>1</xdr:colOff>
      <xdr:row>173</xdr:row>
      <xdr:rowOff>268945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B55D0FE9-6B1D-4465-9300-AB098BF5B2C7}"/>
            </a:ext>
          </a:extLst>
        </xdr:cNvPr>
        <xdr:cNvSpPr/>
      </xdr:nvSpPr>
      <xdr:spPr>
        <a:xfrm>
          <a:off x="986678" y="36436493"/>
          <a:ext cx="878597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valoración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riesgo, denuncias interpuestas y patrocinio legal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</a:t>
          </a:r>
        </a:p>
      </xdr:txBody>
    </xdr:sp>
    <xdr:clientData/>
  </xdr:twoCellAnchor>
  <xdr:twoCellAnchor>
    <xdr:from>
      <xdr:col>0</xdr:col>
      <xdr:colOff>89647</xdr:colOff>
      <xdr:row>173</xdr:row>
      <xdr:rowOff>22417</xdr:rowOff>
    </xdr:from>
    <xdr:to>
      <xdr:col>1</xdr:col>
      <xdr:colOff>961407</xdr:colOff>
      <xdr:row>173</xdr:row>
      <xdr:rowOff>274417</xdr:rowOff>
    </xdr:to>
    <xdr:sp macro="" textlink="">
      <xdr:nvSpPr>
        <xdr:cNvPr id="38" name="Rectángulo 51">
          <a:extLst>
            <a:ext uri="{FF2B5EF4-FFF2-40B4-BE49-F238E27FC236}">
              <a16:creationId xmlns:a16="http://schemas.microsoft.com/office/drawing/2014/main" id="{607EF7D6-7EDE-4314-9B8A-D8D6D9C6BA97}"/>
            </a:ext>
          </a:extLst>
        </xdr:cNvPr>
        <xdr:cNvSpPr/>
      </xdr:nvSpPr>
      <xdr:spPr>
        <a:xfrm>
          <a:off x="89647" y="3643649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</xdr:col>
      <xdr:colOff>11907</xdr:colOff>
      <xdr:row>203</xdr:row>
      <xdr:rowOff>83344</xdr:rowOff>
    </xdr:from>
    <xdr:to>
      <xdr:col>10</xdr:col>
      <xdr:colOff>11906</xdr:colOff>
      <xdr:row>206</xdr:row>
      <xdr:rowOff>119062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BA999C27-B55B-4617-9A4C-8C957B4BD9DA}"/>
            </a:ext>
          </a:extLst>
        </xdr:cNvPr>
        <xdr:cNvSpPr txBox="1"/>
      </xdr:nvSpPr>
      <xdr:spPr>
        <a:xfrm>
          <a:off x="135732" y="44050744"/>
          <a:ext cx="9648824" cy="5881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Valoración de riesgo:</a:t>
          </a:r>
          <a:r>
            <a:rPr lang="es-MX" i="0">
              <a:solidFill>
                <a:schemeClr val="tx1"/>
              </a:solidFill>
            </a:rPr>
            <a:t> Tiene por objetivo estimar la probabilidad de recurrencia de un hecho de violencia o un hecho que ponga en peligro la vida y la salud de la persona, a partir de la presencia y la interrelación de uno o más factores de riesgo que incrementan la posibilidad de aparición del hecho, prediciendo el tiempo en el que podría ocurrir y la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gravedad del mismo</a:t>
          </a:r>
        </a:p>
      </xdr:txBody>
    </xdr:sp>
    <xdr:clientData/>
  </xdr:twoCellAnchor>
  <xdr:twoCellAnchor>
    <xdr:from>
      <xdr:col>2</xdr:col>
      <xdr:colOff>209501</xdr:colOff>
      <xdr:row>293</xdr:row>
      <xdr:rowOff>163286</xdr:rowOff>
    </xdr:from>
    <xdr:to>
      <xdr:col>18</xdr:col>
      <xdr:colOff>0</xdr:colOff>
      <xdr:row>295</xdr:row>
      <xdr:rowOff>96253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28C4EB77-8DDF-45EA-95ED-8B8083BF62DA}"/>
            </a:ext>
          </a:extLst>
        </xdr:cNvPr>
        <xdr:cNvSpPr/>
      </xdr:nvSpPr>
      <xdr:spPr>
        <a:xfrm>
          <a:off x="1600151" y="59913611"/>
          <a:ext cx="16506874" cy="342542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ESTADO DE LA PRESUNTA PERSONA AGRESORA Y DE LA PERSONA USUARIA EN LA ÚLTIMA AGRESIÓN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293</xdr:row>
      <xdr:rowOff>163286</xdr:rowOff>
    </xdr:from>
    <xdr:to>
      <xdr:col>2</xdr:col>
      <xdr:colOff>281541</xdr:colOff>
      <xdr:row>295</xdr:row>
      <xdr:rowOff>96253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78F725B2-FC0B-4891-A6AE-6DA53D3974C5}"/>
            </a:ext>
          </a:extLst>
        </xdr:cNvPr>
        <xdr:cNvSpPr/>
      </xdr:nvSpPr>
      <xdr:spPr>
        <a:xfrm>
          <a:off x="123825" y="59913611"/>
          <a:ext cx="1548366" cy="34254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D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976314</xdr:colOff>
      <xdr:row>297</xdr:row>
      <xdr:rowOff>70188</xdr:rowOff>
    </xdr:from>
    <xdr:to>
      <xdr:col>6</xdr:col>
      <xdr:colOff>11906</xdr:colOff>
      <xdr:row>297</xdr:row>
      <xdr:rowOff>535781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8543821-CCBB-4AEF-BD3F-72351CB93982}"/>
            </a:ext>
          </a:extLst>
        </xdr:cNvPr>
        <xdr:cNvSpPr/>
      </xdr:nvSpPr>
      <xdr:spPr>
        <a:xfrm>
          <a:off x="1100139" y="60601563"/>
          <a:ext cx="4493417" cy="4655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presunta persona agresora según su estado en la última agresión</a:t>
          </a:r>
        </a:p>
      </xdr:txBody>
    </xdr:sp>
    <xdr:clientData/>
  </xdr:twoCellAnchor>
  <xdr:twoCellAnchor>
    <xdr:from>
      <xdr:col>1</xdr:col>
      <xdr:colOff>11906</xdr:colOff>
      <xdr:row>297</xdr:row>
      <xdr:rowOff>70187</xdr:rowOff>
    </xdr:from>
    <xdr:to>
      <xdr:col>2</xdr:col>
      <xdr:colOff>47625</xdr:colOff>
      <xdr:row>297</xdr:row>
      <xdr:rowOff>333374</xdr:rowOff>
    </xdr:to>
    <xdr:sp macro="" textlink="">
      <xdr:nvSpPr>
        <xdr:cNvPr id="43" name="Rectángulo 51">
          <a:extLst>
            <a:ext uri="{FF2B5EF4-FFF2-40B4-BE49-F238E27FC236}">
              <a16:creationId xmlns:a16="http://schemas.microsoft.com/office/drawing/2014/main" id="{D8AE7B7E-1C93-4E9C-822F-AC62C501AC36}"/>
            </a:ext>
          </a:extLst>
        </xdr:cNvPr>
        <xdr:cNvSpPr/>
      </xdr:nvSpPr>
      <xdr:spPr>
        <a:xfrm>
          <a:off x="135731" y="60601562"/>
          <a:ext cx="1302544" cy="26318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14</a:t>
          </a:r>
        </a:p>
      </xdr:txBody>
    </xdr:sp>
    <xdr:clientData/>
  </xdr:twoCellAnchor>
  <xdr:twoCellAnchor>
    <xdr:from>
      <xdr:col>11</xdr:col>
      <xdr:colOff>23812</xdr:colOff>
      <xdr:row>297</xdr:row>
      <xdr:rowOff>62024</xdr:rowOff>
    </xdr:from>
    <xdr:to>
      <xdr:col>15</xdr:col>
      <xdr:colOff>11906</xdr:colOff>
      <xdr:row>297</xdr:row>
      <xdr:rowOff>523875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488F7029-30BF-4CE0-BD84-3F25A19AE3FD}"/>
            </a:ext>
          </a:extLst>
        </xdr:cNvPr>
        <xdr:cNvSpPr/>
      </xdr:nvSpPr>
      <xdr:spPr>
        <a:xfrm>
          <a:off x="10872787" y="60593399"/>
          <a:ext cx="4188619" cy="4618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su estado en la última agresión</a:t>
          </a:r>
        </a:p>
      </xdr:txBody>
    </xdr:sp>
    <xdr:clientData/>
  </xdr:twoCellAnchor>
  <xdr:twoCellAnchor>
    <xdr:from>
      <xdr:col>9</xdr:col>
      <xdr:colOff>797718</xdr:colOff>
      <xdr:row>297</xdr:row>
      <xdr:rowOff>66788</xdr:rowOff>
    </xdr:from>
    <xdr:to>
      <xdr:col>11</xdr:col>
      <xdr:colOff>153855</xdr:colOff>
      <xdr:row>297</xdr:row>
      <xdr:rowOff>357187</xdr:rowOff>
    </xdr:to>
    <xdr:sp macro="" textlink="">
      <xdr:nvSpPr>
        <xdr:cNvPr id="45" name="Rectángulo 51">
          <a:extLst>
            <a:ext uri="{FF2B5EF4-FFF2-40B4-BE49-F238E27FC236}">
              <a16:creationId xmlns:a16="http://schemas.microsoft.com/office/drawing/2014/main" id="{5177D5DD-BB2E-4004-9652-3617D4D0CD9C}"/>
            </a:ext>
          </a:extLst>
        </xdr:cNvPr>
        <xdr:cNvSpPr/>
      </xdr:nvSpPr>
      <xdr:spPr>
        <a:xfrm>
          <a:off x="9646443" y="60598163"/>
          <a:ext cx="1356387" cy="290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15</a:t>
          </a:r>
        </a:p>
      </xdr:txBody>
    </xdr:sp>
    <xdr:clientData/>
  </xdr:twoCellAnchor>
  <xdr:twoCellAnchor>
    <xdr:from>
      <xdr:col>2</xdr:col>
      <xdr:colOff>207233</xdr:colOff>
      <xdr:row>307</xdr:row>
      <xdr:rowOff>0</xdr:rowOff>
    </xdr:from>
    <xdr:to>
      <xdr:col>17</xdr:col>
      <xdr:colOff>950232</xdr:colOff>
      <xdr:row>308</xdr:row>
      <xdr:rowOff>128003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23C6615F-36FC-43F9-A513-381EC679696C}"/>
            </a:ext>
          </a:extLst>
        </xdr:cNvPr>
        <xdr:cNvSpPr/>
      </xdr:nvSpPr>
      <xdr:spPr>
        <a:xfrm>
          <a:off x="1597883" y="63779400"/>
          <a:ext cx="16383049" cy="35660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CATEGORÍA DEL CEM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307</xdr:row>
      <xdr:rowOff>0</xdr:rowOff>
    </xdr:from>
    <xdr:to>
      <xdr:col>2</xdr:col>
      <xdr:colOff>281541</xdr:colOff>
      <xdr:row>308</xdr:row>
      <xdr:rowOff>122464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A4241D47-A986-4192-8474-288AC333B71B}"/>
            </a:ext>
          </a:extLst>
        </xdr:cNvPr>
        <xdr:cNvSpPr/>
      </xdr:nvSpPr>
      <xdr:spPr>
        <a:xfrm>
          <a:off x="123825" y="63779400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E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7143</xdr:colOff>
      <xdr:row>309</xdr:row>
      <xdr:rowOff>128802</xdr:rowOff>
    </xdr:from>
    <xdr:to>
      <xdr:col>13</xdr:col>
      <xdr:colOff>0</xdr:colOff>
      <xdr:row>310</xdr:row>
      <xdr:rowOff>190500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1AB523A8-693E-4E57-BA18-25E5DB9AF8E8}"/>
            </a:ext>
          </a:extLst>
        </xdr:cNvPr>
        <xdr:cNvSpPr/>
      </xdr:nvSpPr>
      <xdr:spPr>
        <a:xfrm>
          <a:off x="1397793" y="64317777"/>
          <a:ext cx="11575257" cy="242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atendidos por sexo,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grupo de edad y tipo de violencia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categoría del CEM</a:t>
          </a:r>
        </a:p>
      </xdr:txBody>
    </xdr:sp>
    <xdr:clientData/>
  </xdr:twoCellAnchor>
  <xdr:twoCellAnchor>
    <xdr:from>
      <xdr:col>0</xdr:col>
      <xdr:colOff>103043</xdr:colOff>
      <xdr:row>309</xdr:row>
      <xdr:rowOff>128803</xdr:rowOff>
    </xdr:from>
    <xdr:to>
      <xdr:col>2</xdr:col>
      <xdr:colOff>142074</xdr:colOff>
      <xdr:row>310</xdr:row>
      <xdr:rowOff>180975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94E8524D-0F82-486C-B1F2-4C0219798A2A}"/>
            </a:ext>
          </a:extLst>
        </xdr:cNvPr>
        <xdr:cNvSpPr/>
      </xdr:nvSpPr>
      <xdr:spPr>
        <a:xfrm>
          <a:off x="103043" y="64317778"/>
          <a:ext cx="1429681" cy="2331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16</a:t>
          </a:r>
        </a:p>
      </xdr:txBody>
    </xdr:sp>
    <xdr:clientData/>
  </xdr:twoCellAnchor>
  <xdr:twoCellAnchor>
    <xdr:from>
      <xdr:col>1</xdr:col>
      <xdr:colOff>1026319</xdr:colOff>
      <xdr:row>333</xdr:row>
      <xdr:rowOff>0</xdr:rowOff>
    </xdr:from>
    <xdr:to>
      <xdr:col>6</xdr:col>
      <xdr:colOff>11906</xdr:colOff>
      <xdr:row>334</xdr:row>
      <xdr:rowOff>238125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A792A0B7-31F6-4FC4-B9C9-1B62FF222C29}"/>
            </a:ext>
          </a:extLst>
        </xdr:cNvPr>
        <xdr:cNvSpPr/>
      </xdr:nvSpPr>
      <xdr:spPr>
        <a:xfrm>
          <a:off x="1150144" y="69789675"/>
          <a:ext cx="4443412" cy="4476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atendidos del año 2025 en relación al año 2024</a:t>
          </a:r>
        </a:p>
      </xdr:txBody>
    </xdr:sp>
    <xdr:clientData/>
  </xdr:twoCellAnchor>
  <xdr:twoCellAnchor>
    <xdr:from>
      <xdr:col>1</xdr:col>
      <xdr:colOff>13607</xdr:colOff>
      <xdr:row>333</xdr:row>
      <xdr:rowOff>0</xdr:rowOff>
    </xdr:from>
    <xdr:to>
      <xdr:col>2</xdr:col>
      <xdr:colOff>73138</xdr:colOff>
      <xdr:row>334</xdr:row>
      <xdr:rowOff>34018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2854AEDA-9F40-453F-B886-4CA6BD0025A3}"/>
            </a:ext>
          </a:extLst>
        </xdr:cNvPr>
        <xdr:cNvSpPr/>
      </xdr:nvSpPr>
      <xdr:spPr>
        <a:xfrm>
          <a:off x="137432" y="69789675"/>
          <a:ext cx="1326356" cy="2435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17</a:t>
          </a:r>
        </a:p>
      </xdr:txBody>
    </xdr:sp>
    <xdr:clientData/>
  </xdr:twoCellAnchor>
  <xdr:twoCellAnchor>
    <xdr:from>
      <xdr:col>8</xdr:col>
      <xdr:colOff>398017</xdr:colOff>
      <xdr:row>335</xdr:row>
      <xdr:rowOff>69062</xdr:rowOff>
    </xdr:from>
    <xdr:to>
      <xdr:col>13</xdr:col>
      <xdr:colOff>829234</xdr:colOff>
      <xdr:row>348</xdr:row>
      <xdr:rowOff>224120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396566C9-D3E0-4106-895F-6B10C0CAEEC8}"/>
            </a:ext>
          </a:extLst>
        </xdr:cNvPr>
        <xdr:cNvSpPr txBox="1"/>
      </xdr:nvSpPr>
      <xdr:spPr>
        <a:xfrm>
          <a:off x="8265667" y="70363562"/>
          <a:ext cx="5536617" cy="1317108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atendidos en</a:t>
          </a:r>
          <a:r>
            <a:rPr lang="es-PE" sz="1100" b="0" i="1" baseline="0"/>
            <a:t> </a:t>
          </a:r>
          <a:r>
            <a:rPr lang="es-PE" sz="1100" b="0" i="1"/>
            <a:t>los CEM, se observa una reducción de 6,7 puntos porcentuales entre los meses de enero a febrero de 2025 frente a lo registrado en el mismo periodo del año anterior.</a:t>
          </a:r>
        </a:p>
      </xdr:txBody>
    </xdr:sp>
    <xdr:clientData/>
  </xdr:twoCellAnchor>
  <xdr:twoCellAnchor>
    <xdr:from>
      <xdr:col>6</xdr:col>
      <xdr:colOff>314518</xdr:colOff>
      <xdr:row>335</xdr:row>
      <xdr:rowOff>345815</xdr:rowOff>
    </xdr:from>
    <xdr:to>
      <xdr:col>7</xdr:col>
      <xdr:colOff>980863</xdr:colOff>
      <xdr:row>336</xdr:row>
      <xdr:rowOff>279082</xdr:rowOff>
    </xdr:to>
    <xdr:sp macro="" textlink="">
      <xdr:nvSpPr>
        <xdr:cNvPr id="53" name="Flecha a la derecha con bandas 9">
          <a:extLst>
            <a:ext uri="{FF2B5EF4-FFF2-40B4-BE49-F238E27FC236}">
              <a16:creationId xmlns:a16="http://schemas.microsoft.com/office/drawing/2014/main" id="{36BE5853-EFE5-4962-BCCA-564AB216E3A3}"/>
            </a:ext>
          </a:extLst>
        </xdr:cNvPr>
        <xdr:cNvSpPr/>
      </xdr:nvSpPr>
      <xdr:spPr bwMode="auto">
        <a:xfrm>
          <a:off x="5896168" y="70640315"/>
          <a:ext cx="1780770" cy="48571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862854</xdr:colOff>
      <xdr:row>230</xdr:row>
      <xdr:rowOff>22418</xdr:rowOff>
    </xdr:from>
    <xdr:to>
      <xdr:col>11</xdr:col>
      <xdr:colOff>11907</xdr:colOff>
      <xdr:row>230</xdr:row>
      <xdr:rowOff>273843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A337350C-1664-40CA-B8F7-341DD4619E5A}"/>
            </a:ext>
          </a:extLst>
        </xdr:cNvPr>
        <xdr:cNvSpPr/>
      </xdr:nvSpPr>
      <xdr:spPr>
        <a:xfrm>
          <a:off x="986679" y="45294743"/>
          <a:ext cx="9874203" cy="2514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de violación sexual* por sexo y grupo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 de la persona usuaria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departamento</a:t>
          </a:r>
        </a:p>
      </xdr:txBody>
    </xdr:sp>
    <xdr:clientData/>
  </xdr:twoCellAnchor>
  <xdr:twoCellAnchor>
    <xdr:from>
      <xdr:col>0</xdr:col>
      <xdr:colOff>89647</xdr:colOff>
      <xdr:row>230</xdr:row>
      <xdr:rowOff>22417</xdr:rowOff>
    </xdr:from>
    <xdr:to>
      <xdr:col>1</xdr:col>
      <xdr:colOff>961407</xdr:colOff>
      <xdr:row>230</xdr:row>
      <xdr:rowOff>274417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7C980644-B312-4EC1-B6C5-97124533443D}"/>
            </a:ext>
          </a:extLst>
        </xdr:cNvPr>
        <xdr:cNvSpPr/>
      </xdr:nvSpPr>
      <xdr:spPr>
        <a:xfrm>
          <a:off x="89647" y="4529474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12</a:t>
          </a:r>
        </a:p>
      </xdr:txBody>
    </xdr:sp>
    <xdr:clientData/>
  </xdr:twoCellAnchor>
  <xdr:twoCellAnchor>
    <xdr:from>
      <xdr:col>0</xdr:col>
      <xdr:colOff>95251</xdr:colOff>
      <xdr:row>319</xdr:row>
      <xdr:rowOff>47626</xdr:rowOff>
    </xdr:from>
    <xdr:to>
      <xdr:col>12</xdr:col>
      <xdr:colOff>797719</xdr:colOff>
      <xdr:row>325</xdr:row>
      <xdr:rowOff>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6947F4C6-A6FF-443F-9EE0-BA73838651A2}"/>
            </a:ext>
          </a:extLst>
        </xdr:cNvPr>
        <xdr:cNvSpPr txBox="1"/>
      </xdr:nvSpPr>
      <xdr:spPr>
        <a:xfrm>
          <a:off x="95251" y="67036951"/>
          <a:ext cx="12751593" cy="1152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Regular: </a:t>
          </a:r>
          <a:r>
            <a:rPr lang="es-MX" i="0">
              <a:solidFill>
                <a:schemeClr val="tx1"/>
              </a:solidFill>
            </a:rPr>
            <a:t>Funcionan en el marco de convenios de cooperación suscritos con los gobiernos provinciales y locales. Horario de atención de lunes a viernes, desde las 08:00 hrs hasta las 16:15</a:t>
          </a:r>
          <a:r>
            <a:rPr lang="es-MX" i="0" baseline="0">
              <a:solidFill>
                <a:schemeClr val="tx1"/>
              </a:solidFill>
            </a:rPr>
            <a:t> hrs.</a:t>
          </a:r>
          <a:endParaRPr lang="es-MX" i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>
              <a:solidFill>
                <a:schemeClr val="tx1"/>
              </a:solidFill>
            </a:rPr>
            <a:t>7 x 24</a:t>
          </a:r>
          <a:r>
            <a:rPr lang="es-MX" b="1" i="0" baseline="0">
              <a:solidFill>
                <a:schemeClr val="tx1"/>
              </a:solidFill>
            </a:rPr>
            <a:t>: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Funcionan en el marco de convenios de cooperación suscritos con los gobiernos provinciales y locales. Horario de atención,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 baseline="0">
              <a:solidFill>
                <a:schemeClr val="tx1"/>
              </a:solidFill>
            </a:rPr>
            <a:t>Comisaría: </a:t>
          </a:r>
          <a:r>
            <a:rPr lang="es-MX" b="0" i="0" baseline="0">
              <a:solidFill>
                <a:schemeClr val="tx1"/>
              </a:solidFill>
            </a:rPr>
            <a:t>Funcionan en el marco del Convenio </a:t>
          </a:r>
          <a:r>
            <a:rPr lang="es-MX" i="0" baseline="0">
              <a:solidFill>
                <a:schemeClr val="tx1"/>
              </a:solidFill>
            </a:rPr>
            <a:t>de Cooperación Interinstitucional entre el Ministerio de la Mujer y Poblaciones Vulnerables (MIMP) y el Ministerio del Interior (MININTER), con intervención de la PNP.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atención, 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  <a:endParaRPr lang="es-MX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Centro de Salud: </a:t>
          </a:r>
          <a:r>
            <a:rPr lang="es-MX" b="0" i="0" baseline="0">
              <a:solidFill>
                <a:schemeClr val="tx1"/>
              </a:solidFill>
            </a:rPr>
            <a:t>Funcionan en el marco de convenio de cooperación suscrito con el gobierno regional de Piura.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 de lunes a viernes, desde las 07:00 hrs hasta las 00:00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hrs.; sábados y domingos, desde las 08:00 hrs hasta las 20:00 hrs. 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288721</xdr:colOff>
      <xdr:row>231</xdr:row>
      <xdr:rowOff>322857</xdr:rowOff>
    </xdr:from>
    <xdr:to>
      <xdr:col>17</xdr:col>
      <xdr:colOff>824501</xdr:colOff>
      <xdr:row>258</xdr:row>
      <xdr:rowOff>237606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83E43DAA-5F89-4A7D-A136-572DDCCBC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474886</xdr:colOff>
      <xdr:row>52</xdr:row>
      <xdr:rowOff>93648</xdr:rowOff>
    </xdr:from>
    <xdr:to>
      <xdr:col>16</xdr:col>
      <xdr:colOff>421820</xdr:colOff>
      <xdr:row>69</xdr:row>
      <xdr:rowOff>124866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92E0AFAC-A4A3-47BB-B6A1-720D72A7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862854</xdr:colOff>
      <xdr:row>262</xdr:row>
      <xdr:rowOff>22418</xdr:rowOff>
    </xdr:from>
    <xdr:to>
      <xdr:col>8</xdr:col>
      <xdr:colOff>1</xdr:colOff>
      <xdr:row>262</xdr:row>
      <xdr:rowOff>272142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068F6EC1-F81B-478B-8A32-02DC484D872B}"/>
            </a:ext>
          </a:extLst>
        </xdr:cNvPr>
        <xdr:cNvSpPr/>
      </xdr:nvSpPr>
      <xdr:spPr>
        <a:xfrm>
          <a:off x="986679" y="52686143"/>
          <a:ext cx="6880972" cy="2497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los últimos cinco años según departamento 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89647</xdr:colOff>
      <xdr:row>262</xdr:row>
      <xdr:rowOff>22417</xdr:rowOff>
    </xdr:from>
    <xdr:to>
      <xdr:col>1</xdr:col>
      <xdr:colOff>961407</xdr:colOff>
      <xdr:row>262</xdr:row>
      <xdr:rowOff>274417</xdr:rowOff>
    </xdr:to>
    <xdr:sp macro="" textlink="">
      <xdr:nvSpPr>
        <xdr:cNvPr id="60" name="Rectángulo 51">
          <a:extLst>
            <a:ext uri="{FF2B5EF4-FFF2-40B4-BE49-F238E27FC236}">
              <a16:creationId xmlns:a16="http://schemas.microsoft.com/office/drawing/2014/main" id="{069700A0-A169-4328-8875-8DB3C41F0ED5}"/>
            </a:ext>
          </a:extLst>
        </xdr:cNvPr>
        <xdr:cNvSpPr/>
      </xdr:nvSpPr>
      <xdr:spPr>
        <a:xfrm>
          <a:off x="89647" y="5268614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13</a:t>
          </a:r>
        </a:p>
      </xdr:txBody>
    </xdr:sp>
    <xdr:clientData/>
  </xdr:twoCellAnchor>
  <xdr:twoCellAnchor>
    <xdr:from>
      <xdr:col>8</xdr:col>
      <xdr:colOff>780589</xdr:colOff>
      <xdr:row>262</xdr:row>
      <xdr:rowOff>238318</xdr:rowOff>
    </xdr:from>
    <xdr:to>
      <xdr:col>15</xdr:col>
      <xdr:colOff>665396</xdr:colOff>
      <xdr:row>289</xdr:row>
      <xdr:rowOff>86177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B17100C7-F412-41FD-881E-DD70F2E8E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950374</xdr:colOff>
      <xdr:row>111</xdr:row>
      <xdr:rowOff>180453</xdr:rowOff>
    </xdr:from>
    <xdr:to>
      <xdr:col>15</xdr:col>
      <xdr:colOff>58328</xdr:colOff>
      <xdr:row>112</xdr:row>
      <xdr:rowOff>288151</xdr:rowOff>
    </xdr:to>
    <xdr:sp macro="" textlink="">
      <xdr:nvSpPr>
        <xdr:cNvPr id="62" name="Rectángulo 51">
          <a:extLst>
            <a:ext uri="{FF2B5EF4-FFF2-40B4-BE49-F238E27FC236}">
              <a16:creationId xmlns:a16="http://schemas.microsoft.com/office/drawing/2014/main" id="{76D2AD2B-DFE8-4DE9-8C58-F7A9864CE461}"/>
            </a:ext>
          </a:extLst>
        </xdr:cNvPr>
        <xdr:cNvSpPr/>
      </xdr:nvSpPr>
      <xdr:spPr>
        <a:xfrm>
          <a:off x="13923424" y="20154378"/>
          <a:ext cx="1184404" cy="37439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8</a:t>
          </a:r>
        </a:p>
      </xdr:txBody>
    </xdr:sp>
    <xdr:clientData/>
  </xdr:twoCellAnchor>
  <xdr:twoCellAnchor>
    <xdr:from>
      <xdr:col>1</xdr:col>
      <xdr:colOff>862853</xdr:colOff>
      <xdr:row>141</xdr:row>
      <xdr:rowOff>22418</xdr:rowOff>
    </xdr:from>
    <xdr:to>
      <xdr:col>10</xdr:col>
      <xdr:colOff>1</xdr:colOff>
      <xdr:row>141</xdr:row>
      <xdr:rowOff>268945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C92E4D49-1064-444D-8032-28EA5860A06E}"/>
            </a:ext>
          </a:extLst>
        </xdr:cNvPr>
        <xdr:cNvSpPr/>
      </xdr:nvSpPr>
      <xdr:spPr>
        <a:xfrm>
          <a:off x="986678" y="29035568"/>
          <a:ext cx="878597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violencia, grupo de edad y sexo de la persona usuaria según departamento</a:t>
          </a:r>
        </a:p>
      </xdr:txBody>
    </xdr:sp>
    <xdr:clientData/>
  </xdr:twoCellAnchor>
  <xdr:twoCellAnchor>
    <xdr:from>
      <xdr:col>0</xdr:col>
      <xdr:colOff>89647</xdr:colOff>
      <xdr:row>141</xdr:row>
      <xdr:rowOff>22417</xdr:rowOff>
    </xdr:from>
    <xdr:to>
      <xdr:col>1</xdr:col>
      <xdr:colOff>961407</xdr:colOff>
      <xdr:row>141</xdr:row>
      <xdr:rowOff>274417</xdr:rowOff>
    </xdr:to>
    <xdr:sp macro="" textlink="">
      <xdr:nvSpPr>
        <xdr:cNvPr id="64" name="Rectángulo 51">
          <a:extLst>
            <a:ext uri="{FF2B5EF4-FFF2-40B4-BE49-F238E27FC236}">
              <a16:creationId xmlns:a16="http://schemas.microsoft.com/office/drawing/2014/main" id="{6175CC6C-E11C-4CC1-B6C6-D722E7425437}"/>
            </a:ext>
          </a:extLst>
        </xdr:cNvPr>
        <xdr:cNvSpPr/>
      </xdr:nvSpPr>
      <xdr:spPr>
        <a:xfrm>
          <a:off x="89647" y="2903556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1</xdr:col>
      <xdr:colOff>817229</xdr:colOff>
      <xdr:row>125</xdr:row>
      <xdr:rowOff>118020</xdr:rowOff>
    </xdr:from>
    <xdr:to>
      <xdr:col>10</xdr:col>
      <xdr:colOff>896471</xdr:colOff>
      <xdr:row>126</xdr:row>
      <xdr:rowOff>67235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B90D2887-DFE5-4A14-8914-A189BFC34C60}"/>
            </a:ext>
          </a:extLst>
        </xdr:cNvPr>
        <xdr:cNvSpPr/>
      </xdr:nvSpPr>
      <xdr:spPr>
        <a:xfrm>
          <a:off x="941054" y="24482970"/>
          <a:ext cx="9728067" cy="330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9080</xdr:colOff>
      <xdr:row>125</xdr:row>
      <xdr:rowOff>118019</xdr:rowOff>
    </xdr:from>
    <xdr:to>
      <xdr:col>1</xdr:col>
      <xdr:colOff>981693</xdr:colOff>
      <xdr:row>126</xdr:row>
      <xdr:rowOff>35218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910B9A87-8AAB-4B10-A735-FEC55B5DF7C0}"/>
            </a:ext>
          </a:extLst>
        </xdr:cNvPr>
        <xdr:cNvSpPr/>
      </xdr:nvSpPr>
      <xdr:spPr>
        <a:xfrm>
          <a:off x="132905" y="24482969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9</a:t>
          </a:r>
        </a:p>
      </xdr:txBody>
    </xdr:sp>
    <xdr:clientData/>
  </xdr:twoCellAnchor>
  <xdr:twoCellAnchor>
    <xdr:from>
      <xdr:col>1</xdr:col>
      <xdr:colOff>2</xdr:colOff>
      <xdr:row>134</xdr:row>
      <xdr:rowOff>102956</xdr:rowOff>
    </xdr:from>
    <xdr:to>
      <xdr:col>18</xdr:col>
      <xdr:colOff>11206</xdr:colOff>
      <xdr:row>137</xdr:row>
      <xdr:rowOff>6723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A63A14B4-C991-4920-8727-CA5F15D06A39}"/>
            </a:ext>
          </a:extLst>
        </xdr:cNvPr>
        <xdr:cNvSpPr txBox="1"/>
      </xdr:nvSpPr>
      <xdr:spPr>
        <a:xfrm>
          <a:off x="123827" y="27734981"/>
          <a:ext cx="17994404" cy="4847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1</xdr:col>
      <xdr:colOff>9546</xdr:colOff>
      <xdr:row>350</xdr:row>
      <xdr:rowOff>8986</xdr:rowOff>
    </xdr:from>
    <xdr:to>
      <xdr:col>17</xdr:col>
      <xdr:colOff>943514</xdr:colOff>
      <xdr:row>351</xdr:row>
      <xdr:rowOff>145976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1A76B68F-A92F-469D-BA75-234069596D96}"/>
            </a:ext>
          </a:extLst>
        </xdr:cNvPr>
        <xdr:cNvSpPr/>
      </xdr:nvSpPr>
      <xdr:spPr>
        <a:xfrm>
          <a:off x="133371" y="72246586"/>
          <a:ext cx="17840843" cy="35606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ACCIONES EN LA ATENCIÓN DEL CASO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352</xdr:row>
      <xdr:rowOff>0</xdr:rowOff>
    </xdr:from>
    <xdr:to>
      <xdr:col>2</xdr:col>
      <xdr:colOff>281541</xdr:colOff>
      <xdr:row>353</xdr:row>
      <xdr:rowOff>122464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DA7EF54F-3874-4FF6-900C-1392144A42AB}"/>
            </a:ext>
          </a:extLst>
        </xdr:cNvPr>
        <xdr:cNvSpPr/>
      </xdr:nvSpPr>
      <xdr:spPr>
        <a:xfrm>
          <a:off x="123825" y="72675750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F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13609</xdr:colOff>
      <xdr:row>354</xdr:row>
      <xdr:rowOff>171290</xdr:rowOff>
    </xdr:from>
    <xdr:to>
      <xdr:col>6</xdr:col>
      <xdr:colOff>952501</xdr:colOff>
      <xdr:row>356</xdr:row>
      <xdr:rowOff>168088</xdr:rowOff>
    </xdr:to>
    <xdr:sp macro="" textlink="">
      <xdr:nvSpPr>
        <xdr:cNvPr id="70" name="Rectángulo 69">
          <a:extLst>
            <a:ext uri="{FF2B5EF4-FFF2-40B4-BE49-F238E27FC236}">
              <a16:creationId xmlns:a16="http://schemas.microsoft.com/office/drawing/2014/main" id="{E5360AD7-1A61-48CE-8354-81876B441061}"/>
            </a:ext>
          </a:extLst>
        </xdr:cNvPr>
        <xdr:cNvSpPr/>
      </xdr:nvSpPr>
      <xdr:spPr>
        <a:xfrm>
          <a:off x="1404259" y="73256615"/>
          <a:ext cx="5129892" cy="520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Acciones en la atención del caso realizadas por los servicios del CEM según mes</a:t>
          </a:r>
        </a:p>
      </xdr:txBody>
    </xdr:sp>
    <xdr:clientData/>
  </xdr:twoCellAnchor>
  <xdr:twoCellAnchor>
    <xdr:from>
      <xdr:col>1</xdr:col>
      <xdr:colOff>4911</xdr:colOff>
      <xdr:row>354</xdr:row>
      <xdr:rowOff>165526</xdr:rowOff>
    </xdr:from>
    <xdr:to>
      <xdr:col>2</xdr:col>
      <xdr:colOff>147063</xdr:colOff>
      <xdr:row>355</xdr:row>
      <xdr:rowOff>325129</xdr:rowOff>
    </xdr:to>
    <xdr:sp macro="" textlink="">
      <xdr:nvSpPr>
        <xdr:cNvPr id="71" name="Rectángulo 51">
          <a:extLst>
            <a:ext uri="{FF2B5EF4-FFF2-40B4-BE49-F238E27FC236}">
              <a16:creationId xmlns:a16="http://schemas.microsoft.com/office/drawing/2014/main" id="{907F2CE6-B909-446C-96E8-3DF4DC7233DC}"/>
            </a:ext>
          </a:extLst>
        </xdr:cNvPr>
        <xdr:cNvSpPr/>
      </xdr:nvSpPr>
      <xdr:spPr>
        <a:xfrm>
          <a:off x="128736" y="73250851"/>
          <a:ext cx="1408977" cy="3405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18</a:t>
          </a:r>
        </a:p>
      </xdr:txBody>
    </xdr:sp>
    <xdr:clientData/>
  </xdr:twoCellAnchor>
  <xdr:twoCellAnchor>
    <xdr:from>
      <xdr:col>9</xdr:col>
      <xdr:colOff>44823</xdr:colOff>
      <xdr:row>355</xdr:row>
      <xdr:rowOff>3586</xdr:rowOff>
    </xdr:from>
    <xdr:to>
      <xdr:col>13</xdr:col>
      <xdr:colOff>940333</xdr:colOff>
      <xdr:row>356</xdr:row>
      <xdr:rowOff>145675</xdr:rowOff>
    </xdr:to>
    <xdr:sp macro="" textlink="">
      <xdr:nvSpPr>
        <xdr:cNvPr id="72" name="Rectángulo 71">
          <a:extLst>
            <a:ext uri="{FF2B5EF4-FFF2-40B4-BE49-F238E27FC236}">
              <a16:creationId xmlns:a16="http://schemas.microsoft.com/office/drawing/2014/main" id="{8DB45407-F76A-4733-8FFE-E6495892730F}"/>
            </a:ext>
          </a:extLst>
        </xdr:cNvPr>
        <xdr:cNvSpPr/>
      </xdr:nvSpPr>
      <xdr:spPr>
        <a:xfrm>
          <a:off x="8893548" y="73269886"/>
          <a:ext cx="5019835" cy="48498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en la atención del caso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año 2025 en relación al año 2024</a:t>
          </a:r>
        </a:p>
      </xdr:txBody>
    </xdr:sp>
    <xdr:clientData/>
  </xdr:twoCellAnchor>
  <xdr:twoCellAnchor>
    <xdr:from>
      <xdr:col>8</xdr:col>
      <xdr:colOff>2402</xdr:colOff>
      <xdr:row>355</xdr:row>
      <xdr:rowOff>0</xdr:rowOff>
    </xdr:from>
    <xdr:to>
      <xdr:col>9</xdr:col>
      <xdr:colOff>201705</xdr:colOff>
      <xdr:row>355</xdr:row>
      <xdr:rowOff>319368</xdr:rowOff>
    </xdr:to>
    <xdr:sp macro="" textlink="">
      <xdr:nvSpPr>
        <xdr:cNvPr id="73" name="Rectángulo 51">
          <a:extLst>
            <a:ext uri="{FF2B5EF4-FFF2-40B4-BE49-F238E27FC236}">
              <a16:creationId xmlns:a16="http://schemas.microsoft.com/office/drawing/2014/main" id="{1521AAA1-E33F-4A57-BCB4-5FA3A793E6E7}"/>
            </a:ext>
          </a:extLst>
        </xdr:cNvPr>
        <xdr:cNvSpPr/>
      </xdr:nvSpPr>
      <xdr:spPr>
        <a:xfrm>
          <a:off x="7870052" y="73266300"/>
          <a:ext cx="1180378" cy="3193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19</a:t>
          </a:r>
        </a:p>
      </xdr:txBody>
    </xdr:sp>
    <xdr:clientData/>
  </xdr:twoCellAnchor>
  <xdr:twoCellAnchor>
    <xdr:from>
      <xdr:col>14</xdr:col>
      <xdr:colOff>54966</xdr:colOff>
      <xdr:row>357</xdr:row>
      <xdr:rowOff>188067</xdr:rowOff>
    </xdr:from>
    <xdr:to>
      <xdr:col>15</xdr:col>
      <xdr:colOff>560295</xdr:colOff>
      <xdr:row>359</xdr:row>
      <xdr:rowOff>0</xdr:rowOff>
    </xdr:to>
    <xdr:sp macro="" textlink="">
      <xdr:nvSpPr>
        <xdr:cNvPr id="74" name="Flecha a la derecha con bandas 9">
          <a:extLst>
            <a:ext uri="{FF2B5EF4-FFF2-40B4-BE49-F238E27FC236}">
              <a16:creationId xmlns:a16="http://schemas.microsoft.com/office/drawing/2014/main" id="{BF6D742F-BBED-4813-A5BA-F7CFCF2ED594}"/>
            </a:ext>
          </a:extLst>
        </xdr:cNvPr>
        <xdr:cNvSpPr/>
      </xdr:nvSpPr>
      <xdr:spPr bwMode="auto">
        <a:xfrm>
          <a:off x="14104341" y="74016342"/>
          <a:ext cx="1505454" cy="640608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688383</xdr:colOff>
      <xdr:row>355</xdr:row>
      <xdr:rowOff>124582</xdr:rowOff>
    </xdr:from>
    <xdr:to>
      <xdr:col>18</xdr:col>
      <xdr:colOff>1</xdr:colOff>
      <xdr:row>371</xdr:row>
      <xdr:rowOff>201710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C5B3B19B-A349-4D77-BE21-644E8BE9D208}"/>
            </a:ext>
          </a:extLst>
        </xdr:cNvPr>
        <xdr:cNvSpPr txBox="1"/>
      </xdr:nvSpPr>
      <xdr:spPr>
        <a:xfrm>
          <a:off x="15737883" y="73390882"/>
          <a:ext cx="2369143" cy="2258353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las</a:t>
          </a:r>
          <a:r>
            <a:rPr lang="es-PE" sz="1100" b="0" i="1"/>
            <a:t> acciones en</a:t>
          </a:r>
          <a:r>
            <a:rPr lang="es-PE" sz="1100" b="0" i="1" baseline="0"/>
            <a:t> la atención del caso,</a:t>
          </a:r>
          <a:r>
            <a:rPr lang="es-PE" sz="1100" b="0" i="1"/>
            <a:t> se observa una reducción de 10,0 puntos porcentuales entre los meses de enero a febrero de 2025 frente a lo registrado en el mismo periodo del año anterior.</a:t>
          </a:r>
        </a:p>
      </xdr:txBody>
    </xdr:sp>
    <xdr:clientData/>
  </xdr:twoCellAnchor>
  <xdr:twoCellAnchor editAs="oneCell">
    <xdr:from>
      <xdr:col>10</xdr:col>
      <xdr:colOff>802822</xdr:colOff>
      <xdr:row>174</xdr:row>
      <xdr:rowOff>40821</xdr:rowOff>
    </xdr:from>
    <xdr:to>
      <xdr:col>18</xdr:col>
      <xdr:colOff>678</xdr:colOff>
      <xdr:row>205</xdr:row>
      <xdr:rowOff>129569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27758C84-5B78-4360-A4F1-2C715DFDC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5472" y="36807321"/>
          <a:ext cx="7532231" cy="7672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febrero/Res&#250;menes%20Estad&#237;sticos%20-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  <cell r="E17" t="str">
            <v>Hombre</v>
          </cell>
        </row>
        <row r="30">
          <cell r="D30">
            <v>20921</v>
          </cell>
          <cell r="E30">
            <v>3840</v>
          </cell>
        </row>
        <row r="32">
          <cell r="O32">
            <v>4633</v>
          </cell>
        </row>
        <row r="34">
          <cell r="O34">
            <v>3954</v>
          </cell>
        </row>
        <row r="35">
          <cell r="O35">
            <v>14566</v>
          </cell>
        </row>
        <row r="36">
          <cell r="O36">
            <v>1608</v>
          </cell>
        </row>
        <row r="54">
          <cell r="D54" t="str">
            <v>Nuevo</v>
          </cell>
          <cell r="E54" t="str">
            <v>Reingreso</v>
          </cell>
          <cell r="F54" t="str">
            <v>Reincidente</v>
          </cell>
          <cell r="G54" t="str">
            <v>Derivado</v>
          </cell>
          <cell r="H54" t="str">
            <v>Continuador</v>
          </cell>
        </row>
        <row r="67">
          <cell r="D67">
            <v>17258</v>
          </cell>
          <cell r="E67">
            <v>3112</v>
          </cell>
          <cell r="F67">
            <v>2985</v>
          </cell>
          <cell r="G67">
            <v>1344</v>
          </cell>
          <cell r="H67">
            <v>62</v>
          </cell>
        </row>
        <row r="104">
          <cell r="N104" t="str">
            <v>Niños y niñas</v>
          </cell>
          <cell r="O104" t="str">
            <v>Adolescentes</v>
          </cell>
          <cell r="P104" t="str">
            <v>Personas Adultas</v>
          </cell>
          <cell r="Q104" t="str">
            <v>Personas Adultas Mayores</v>
          </cell>
        </row>
        <row r="105">
          <cell r="M105" t="str">
            <v>Económica o patrimonial</v>
          </cell>
          <cell r="N105">
            <v>40</v>
          </cell>
          <cell r="O105">
            <v>9</v>
          </cell>
          <cell r="P105">
            <v>37</v>
          </cell>
          <cell r="Q105">
            <v>40</v>
          </cell>
        </row>
        <row r="106">
          <cell r="M106" t="str">
            <v>Psicológica</v>
          </cell>
          <cell r="N106">
            <v>2447</v>
          </cell>
          <cell r="O106">
            <v>1151</v>
          </cell>
          <cell r="P106">
            <v>6442</v>
          </cell>
          <cell r="Q106">
            <v>970</v>
          </cell>
        </row>
        <row r="107">
          <cell r="M107" t="str">
            <v>Física</v>
          </cell>
          <cell r="N107">
            <v>1243</v>
          </cell>
          <cell r="O107">
            <v>926</v>
          </cell>
          <cell r="P107">
            <v>6581</v>
          </cell>
          <cell r="Q107">
            <v>563</v>
          </cell>
        </row>
        <row r="108">
          <cell r="M108" t="str">
            <v>Sexual</v>
          </cell>
          <cell r="N108">
            <v>903</v>
          </cell>
          <cell r="O108">
            <v>1868</v>
          </cell>
          <cell r="P108">
            <v>1506</v>
          </cell>
          <cell r="Q108">
            <v>35</v>
          </cell>
        </row>
        <row r="234">
          <cell r="M234" t="str">
            <v>Moquegua</v>
          </cell>
          <cell r="N234">
            <v>12</v>
          </cell>
        </row>
        <row r="235">
          <cell r="M235" t="str">
            <v>Huancavelica</v>
          </cell>
          <cell r="N235">
            <v>13</v>
          </cell>
        </row>
        <row r="236">
          <cell r="M236" t="str">
            <v>Pasco</v>
          </cell>
          <cell r="N236">
            <v>15</v>
          </cell>
        </row>
        <row r="237">
          <cell r="M237" t="str">
            <v>Callao</v>
          </cell>
          <cell r="N237">
            <v>16</v>
          </cell>
        </row>
        <row r="238">
          <cell r="M238" t="str">
            <v>Tumbes</v>
          </cell>
          <cell r="N238">
            <v>21</v>
          </cell>
        </row>
        <row r="239">
          <cell r="M239" t="str">
            <v>Amazonas</v>
          </cell>
          <cell r="N239">
            <v>25</v>
          </cell>
        </row>
        <row r="240">
          <cell r="M240" t="str">
            <v>Tacna</v>
          </cell>
          <cell r="N240">
            <v>31</v>
          </cell>
        </row>
        <row r="241">
          <cell r="M241" t="str">
            <v>Madre De Dios</v>
          </cell>
          <cell r="N241">
            <v>32</v>
          </cell>
        </row>
        <row r="242">
          <cell r="M242" t="str">
            <v>Apurimac</v>
          </cell>
          <cell r="N242">
            <v>40</v>
          </cell>
        </row>
        <row r="243">
          <cell r="M243" t="str">
            <v>Lambayeque</v>
          </cell>
          <cell r="N243">
            <v>47</v>
          </cell>
        </row>
        <row r="244">
          <cell r="M244" t="str">
            <v>Ucayali</v>
          </cell>
          <cell r="N244">
            <v>47</v>
          </cell>
        </row>
        <row r="245">
          <cell r="M245" t="str">
            <v>Cajamarca</v>
          </cell>
          <cell r="N245">
            <v>49</v>
          </cell>
        </row>
        <row r="246">
          <cell r="M246" t="str">
            <v>Loreto</v>
          </cell>
          <cell r="N246">
            <v>49</v>
          </cell>
        </row>
        <row r="247">
          <cell r="M247" t="str">
            <v>Piura</v>
          </cell>
          <cell r="N247">
            <v>50</v>
          </cell>
        </row>
        <row r="248">
          <cell r="M248" t="str">
            <v>Puno</v>
          </cell>
          <cell r="N248">
            <v>59</v>
          </cell>
        </row>
        <row r="249">
          <cell r="M249" t="str">
            <v>Ancash</v>
          </cell>
          <cell r="N249">
            <v>85</v>
          </cell>
        </row>
        <row r="250">
          <cell r="M250" t="str">
            <v>Ayacucho</v>
          </cell>
          <cell r="N250">
            <v>85</v>
          </cell>
        </row>
        <row r="251">
          <cell r="M251" t="str">
            <v>Huanuco</v>
          </cell>
          <cell r="N251">
            <v>88</v>
          </cell>
        </row>
        <row r="252">
          <cell r="M252" t="str">
            <v>Ica</v>
          </cell>
          <cell r="N252">
            <v>95</v>
          </cell>
        </row>
        <row r="253">
          <cell r="M253" t="str">
            <v>San Martin</v>
          </cell>
          <cell r="N253">
            <v>102</v>
          </cell>
        </row>
        <row r="254">
          <cell r="M254" t="str">
            <v>Junin</v>
          </cell>
          <cell r="N254">
            <v>116</v>
          </cell>
        </row>
        <row r="255">
          <cell r="M255" t="str">
            <v>La Libertad</v>
          </cell>
          <cell r="N255">
            <v>119</v>
          </cell>
        </row>
        <row r="256">
          <cell r="M256" t="str">
            <v>Cusco</v>
          </cell>
          <cell r="N256">
            <v>152</v>
          </cell>
        </row>
        <row r="257">
          <cell r="M257" t="str">
            <v>Arequipa</v>
          </cell>
          <cell r="N257">
            <v>170</v>
          </cell>
        </row>
        <row r="258">
          <cell r="M258" t="str">
            <v>Lima</v>
          </cell>
          <cell r="N258">
            <v>391</v>
          </cell>
        </row>
        <row r="265">
          <cell r="J265" t="str">
            <v>Madre De Dios</v>
          </cell>
          <cell r="K265">
            <v>5166</v>
          </cell>
        </row>
        <row r="266">
          <cell r="J266" t="str">
            <v>Pasco</v>
          </cell>
          <cell r="K266">
            <v>6007</v>
          </cell>
        </row>
        <row r="267">
          <cell r="J267" t="str">
            <v>Moquegua</v>
          </cell>
          <cell r="K267">
            <v>6679</v>
          </cell>
        </row>
        <row r="268">
          <cell r="J268" t="str">
            <v>Amazonas</v>
          </cell>
          <cell r="K268">
            <v>7587</v>
          </cell>
        </row>
        <row r="269">
          <cell r="J269" t="str">
            <v>Tumbes</v>
          </cell>
          <cell r="K269">
            <v>8365</v>
          </cell>
        </row>
        <row r="270">
          <cell r="J270" t="str">
            <v>Huancavelica</v>
          </cell>
          <cell r="K270">
            <v>10317</v>
          </cell>
        </row>
        <row r="271">
          <cell r="J271" t="str">
            <v>Ucayali</v>
          </cell>
          <cell r="K271">
            <v>11180</v>
          </cell>
        </row>
        <row r="272">
          <cell r="J272" t="str">
            <v>Tacna</v>
          </cell>
          <cell r="K272">
            <v>11577</v>
          </cell>
        </row>
        <row r="273">
          <cell r="J273" t="str">
            <v>Loreto</v>
          </cell>
          <cell r="K273">
            <v>12435</v>
          </cell>
        </row>
        <row r="274">
          <cell r="J274" t="str">
            <v>Apurimac</v>
          </cell>
          <cell r="K274">
            <v>13665</v>
          </cell>
        </row>
        <row r="275">
          <cell r="J275" t="str">
            <v>Callao</v>
          </cell>
          <cell r="K275">
            <v>15127</v>
          </cell>
        </row>
        <row r="276">
          <cell r="J276" t="str">
            <v>Cajamarca</v>
          </cell>
          <cell r="K276">
            <v>15230</v>
          </cell>
        </row>
        <row r="277">
          <cell r="J277" t="str">
            <v>Lambayeque</v>
          </cell>
          <cell r="K277">
            <v>16625</v>
          </cell>
        </row>
        <row r="278">
          <cell r="J278" t="str">
            <v>Puno</v>
          </cell>
          <cell r="K278">
            <v>20039</v>
          </cell>
        </row>
        <row r="279">
          <cell r="J279" t="str">
            <v>Ayacucho</v>
          </cell>
          <cell r="K279">
            <v>20446</v>
          </cell>
        </row>
        <row r="280">
          <cell r="J280" t="str">
            <v>Huanuco</v>
          </cell>
          <cell r="K280">
            <v>21768</v>
          </cell>
        </row>
        <row r="281">
          <cell r="J281" t="str">
            <v>Ica</v>
          </cell>
          <cell r="K281">
            <v>25611</v>
          </cell>
        </row>
        <row r="282">
          <cell r="J282" t="str">
            <v>San Martin</v>
          </cell>
          <cell r="K282">
            <v>28257</v>
          </cell>
        </row>
        <row r="283">
          <cell r="J283" t="str">
            <v>Junin</v>
          </cell>
          <cell r="K283">
            <v>30351</v>
          </cell>
        </row>
        <row r="284">
          <cell r="J284" t="str">
            <v>Piura</v>
          </cell>
          <cell r="K284">
            <v>31716</v>
          </cell>
        </row>
        <row r="285">
          <cell r="J285" t="str">
            <v>La Libertad</v>
          </cell>
          <cell r="K285">
            <v>32718</v>
          </cell>
        </row>
        <row r="286">
          <cell r="J286" t="str">
            <v>Ancash</v>
          </cell>
          <cell r="K286">
            <v>34763</v>
          </cell>
        </row>
        <row r="287">
          <cell r="J287" t="str">
            <v>Cusco</v>
          </cell>
          <cell r="K287">
            <v>44715</v>
          </cell>
        </row>
        <row r="288">
          <cell r="J288" t="str">
            <v>Arequipa</v>
          </cell>
          <cell r="K288">
            <v>65998</v>
          </cell>
        </row>
        <row r="289">
          <cell r="J289" t="str">
            <v>Lima</v>
          </cell>
          <cell r="K289">
            <v>181223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BEEA3-1CBB-4F28-9943-5D11B0B73295}">
  <sheetPr>
    <tabColor theme="1" tint="0.14999847407452621"/>
  </sheetPr>
  <dimension ref="B1:S382"/>
  <sheetViews>
    <sheetView showGridLines="0" tabSelected="1" zoomScale="85" zoomScaleNormal="85" zoomScaleSheetLayoutView="85" workbookViewId="0">
      <selection activeCell="A400" sqref="A400"/>
    </sheetView>
  </sheetViews>
  <sheetFormatPr baseColWidth="10" defaultColWidth="13" defaultRowHeight="15" x14ac:dyDescent="0.25"/>
  <cols>
    <col min="1" max="1" width="1.85546875" style="2" customWidth="1"/>
    <col min="2" max="2" width="19" style="2" customWidth="1"/>
    <col min="3" max="3" width="16.140625" style="2" customWidth="1"/>
    <col min="4" max="4" width="17" style="2" customWidth="1"/>
    <col min="5" max="5" width="15.5703125" style="2" customWidth="1"/>
    <col min="6" max="6" width="14.140625" style="2" customWidth="1"/>
    <col min="7" max="7" width="16.7109375" style="2" customWidth="1"/>
    <col min="8" max="8" width="17.5703125" style="2" customWidth="1"/>
    <col min="9" max="9" width="14.7109375" style="2" customWidth="1"/>
    <col min="10" max="10" width="13.85546875" style="2" customWidth="1"/>
    <col min="11" max="11" width="16.140625" style="2" customWidth="1"/>
    <col min="12" max="12" width="18" style="2" customWidth="1"/>
    <col min="13" max="13" width="13.85546875" style="2" customWidth="1"/>
    <col min="14" max="14" width="16.140625" style="2" customWidth="1"/>
    <col min="15" max="15" width="15" style="2" customWidth="1"/>
    <col min="16" max="16" width="15.5703125" style="2" customWidth="1"/>
    <col min="17" max="17" width="14.140625" style="2" customWidth="1"/>
    <col min="18" max="18" width="16.140625" style="2" customWidth="1"/>
    <col min="19" max="19" width="1.28515625" style="2" customWidth="1"/>
    <col min="20" max="16384" width="13" style="2"/>
  </cols>
  <sheetData>
    <row r="1" spans="2:1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5.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25.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3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</row>
    <row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ht="31.5" x14ac:dyDescent="0.25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ht="20.25" x14ac:dyDescent="0.25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.25" customHeight="1" x14ac:dyDescent="0.25">
      <c r="B9" s="12"/>
      <c r="C9" s="13"/>
      <c r="D9" s="13"/>
      <c r="E9" s="13"/>
      <c r="F9" s="13"/>
      <c r="G9" s="13"/>
      <c r="H9" s="13"/>
      <c r="I9" s="13"/>
      <c r="J9" s="7"/>
      <c r="K9" s="7"/>
      <c r="L9" s="13"/>
      <c r="M9" s="13"/>
      <c r="N9" s="13"/>
      <c r="O9" s="13"/>
      <c r="P9" s="13"/>
      <c r="Q9" s="13"/>
      <c r="R9" s="8"/>
    </row>
    <row r="10" spans="2:18" ht="7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s="15" customFormat="1" ht="56.25" customHeight="1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18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8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2:18" ht="14.25" customHeight="1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7"/>
      <c r="Q14" s="17"/>
      <c r="R14" s="17"/>
    </row>
    <row r="15" spans="2:18" ht="18" customHeight="1" x14ac:dyDescent="0.25">
      <c r="B15" s="19"/>
      <c r="C15" s="19"/>
      <c r="D15" s="19"/>
      <c r="E15" s="19"/>
      <c r="F15" s="20"/>
      <c r="G15" s="20"/>
      <c r="M15" s="1"/>
      <c r="N15" s="1"/>
      <c r="O15" s="21"/>
      <c r="P15" s="21"/>
      <c r="Q15" s="21"/>
      <c r="R15" s="1"/>
    </row>
    <row r="16" spans="2:18" ht="22.5" customHeight="1" x14ac:dyDescent="0.25">
      <c r="B16" s="22"/>
      <c r="C16" s="1"/>
      <c r="D16" s="1"/>
      <c r="E16" s="1"/>
      <c r="F16" s="17"/>
      <c r="G16" s="17"/>
    </row>
    <row r="17" spans="2:19" ht="32.25" customHeight="1" x14ac:dyDescent="0.25">
      <c r="B17" s="23" t="s">
        <v>2</v>
      </c>
      <c r="C17" s="24" t="s">
        <v>3</v>
      </c>
      <c r="D17" s="25" t="s">
        <v>4</v>
      </c>
      <c r="E17" s="26" t="s">
        <v>5</v>
      </c>
      <c r="F17" s="27"/>
      <c r="G17" s="28"/>
      <c r="M17" s="29" t="s">
        <v>2</v>
      </c>
      <c r="N17" s="30" t="s">
        <v>3</v>
      </c>
      <c r="O17" s="31" t="s">
        <v>6</v>
      </c>
      <c r="P17" s="31" t="s">
        <v>7</v>
      </c>
      <c r="Q17" s="31" t="s">
        <v>8</v>
      </c>
      <c r="R17" s="32" t="s">
        <v>9</v>
      </c>
    </row>
    <row r="18" spans="2:19" ht="27" customHeight="1" x14ac:dyDescent="0.25">
      <c r="B18" s="33" t="s">
        <v>10</v>
      </c>
      <c r="C18" s="34">
        <f>SUM(D18:E18)</f>
        <v>14723</v>
      </c>
      <c r="D18" s="35">
        <v>12468</v>
      </c>
      <c r="E18" s="35">
        <v>2255</v>
      </c>
      <c r="F18" s="36"/>
      <c r="G18" s="37"/>
      <c r="M18" s="38" t="s">
        <v>10</v>
      </c>
      <c r="N18" s="34">
        <f>SUM(O18:R18)</f>
        <v>14723</v>
      </c>
      <c r="O18" s="35">
        <v>78</v>
      </c>
      <c r="P18" s="35">
        <v>6507</v>
      </c>
      <c r="Q18" s="35">
        <v>5452</v>
      </c>
      <c r="R18" s="35">
        <v>2686</v>
      </c>
    </row>
    <row r="19" spans="2:19" ht="27.75" customHeight="1" thickBot="1" x14ac:dyDescent="0.3">
      <c r="B19" s="33" t="s">
        <v>11</v>
      </c>
      <c r="C19" s="34">
        <f>SUM(D19:E19)</f>
        <v>10038</v>
      </c>
      <c r="D19" s="35">
        <v>8453</v>
      </c>
      <c r="E19" s="35">
        <v>1585</v>
      </c>
      <c r="F19" s="36"/>
      <c r="G19" s="37"/>
      <c r="M19" s="38" t="s">
        <v>11</v>
      </c>
      <c r="N19" s="34">
        <f t="shared" ref="N19:N29" si="0">SUM(O19:R19)</f>
        <v>10038</v>
      </c>
      <c r="O19" s="35">
        <v>48</v>
      </c>
      <c r="P19" s="35">
        <v>4503</v>
      </c>
      <c r="Q19" s="35">
        <v>3861</v>
      </c>
      <c r="R19" s="35">
        <v>1626</v>
      </c>
    </row>
    <row r="20" spans="2:19" ht="27.75" hidden="1" customHeight="1" x14ac:dyDescent="0.25">
      <c r="B20" s="33" t="s">
        <v>12</v>
      </c>
      <c r="C20" s="34">
        <f t="shared" ref="C20:C29" si="1">SUM(D20:E20)</f>
        <v>0</v>
      </c>
      <c r="D20" s="35"/>
      <c r="E20" s="35"/>
      <c r="F20" s="36"/>
      <c r="G20" s="37"/>
      <c r="M20" s="38" t="s">
        <v>12</v>
      </c>
      <c r="N20" s="34">
        <f t="shared" si="0"/>
        <v>0</v>
      </c>
      <c r="O20" s="35"/>
      <c r="P20" s="35"/>
      <c r="Q20" s="35"/>
      <c r="R20" s="35"/>
    </row>
    <row r="21" spans="2:19" ht="28.5" hidden="1" customHeight="1" x14ac:dyDescent="0.25">
      <c r="B21" s="33" t="s">
        <v>13</v>
      </c>
      <c r="C21" s="34">
        <f t="shared" si="1"/>
        <v>0</v>
      </c>
      <c r="D21" s="35"/>
      <c r="E21" s="35"/>
      <c r="F21" s="36"/>
      <c r="G21" s="37"/>
      <c r="M21" s="38" t="s">
        <v>13</v>
      </c>
      <c r="N21" s="34">
        <f t="shared" si="0"/>
        <v>0</v>
      </c>
      <c r="O21" s="35"/>
      <c r="P21" s="35"/>
      <c r="Q21" s="35"/>
      <c r="R21" s="35"/>
    </row>
    <row r="22" spans="2:19" ht="28.5" hidden="1" customHeight="1" x14ac:dyDescent="0.25">
      <c r="B22" s="33" t="s">
        <v>14</v>
      </c>
      <c r="C22" s="34">
        <f t="shared" si="1"/>
        <v>0</v>
      </c>
      <c r="D22" s="35"/>
      <c r="E22" s="35"/>
      <c r="F22" s="36"/>
      <c r="G22" s="39"/>
      <c r="M22" s="38" t="s">
        <v>14</v>
      </c>
      <c r="N22" s="34">
        <f t="shared" si="0"/>
        <v>0</v>
      </c>
      <c r="O22" s="35"/>
      <c r="P22" s="35"/>
      <c r="Q22" s="35"/>
      <c r="R22" s="35"/>
    </row>
    <row r="23" spans="2:19" ht="28.5" hidden="1" customHeight="1" x14ac:dyDescent="0.25">
      <c r="B23" s="33" t="s">
        <v>15</v>
      </c>
      <c r="C23" s="34">
        <f t="shared" si="1"/>
        <v>0</v>
      </c>
      <c r="D23" s="35"/>
      <c r="E23" s="35"/>
      <c r="F23" s="36"/>
      <c r="G23" s="40"/>
      <c r="M23" s="41" t="s">
        <v>15</v>
      </c>
      <c r="N23" s="34">
        <f t="shared" si="0"/>
        <v>0</v>
      </c>
      <c r="O23" s="42"/>
      <c r="P23" s="42"/>
      <c r="Q23" s="42"/>
      <c r="R23" s="42"/>
    </row>
    <row r="24" spans="2:19" ht="28.5" hidden="1" customHeight="1" x14ac:dyDescent="0.25">
      <c r="B24" s="33" t="s">
        <v>16</v>
      </c>
      <c r="C24" s="34">
        <f t="shared" si="1"/>
        <v>0</v>
      </c>
      <c r="D24" s="35"/>
      <c r="E24" s="35"/>
      <c r="F24" s="36"/>
      <c r="G24" s="40"/>
      <c r="M24" s="38" t="s">
        <v>16</v>
      </c>
      <c r="N24" s="34">
        <f t="shared" si="0"/>
        <v>0</v>
      </c>
      <c r="O24" s="35"/>
      <c r="P24" s="35"/>
      <c r="Q24" s="35"/>
      <c r="R24" s="35"/>
    </row>
    <row r="25" spans="2:19" ht="28.5" hidden="1" customHeight="1" x14ac:dyDescent="0.25">
      <c r="B25" s="33" t="s">
        <v>17</v>
      </c>
      <c r="C25" s="34">
        <f t="shared" si="1"/>
        <v>0</v>
      </c>
      <c r="D25" s="35"/>
      <c r="E25" s="35"/>
      <c r="F25" s="36"/>
      <c r="G25" s="40"/>
      <c r="M25" s="38" t="s">
        <v>17</v>
      </c>
      <c r="N25" s="34">
        <f t="shared" si="0"/>
        <v>0</v>
      </c>
      <c r="O25" s="35"/>
      <c r="P25" s="35"/>
      <c r="Q25" s="35"/>
      <c r="R25" s="35"/>
    </row>
    <row r="26" spans="2:19" ht="28.5" hidden="1" customHeight="1" x14ac:dyDescent="0.25">
      <c r="B26" s="33" t="s">
        <v>18</v>
      </c>
      <c r="C26" s="34">
        <f t="shared" si="1"/>
        <v>0</v>
      </c>
      <c r="D26" s="35"/>
      <c r="E26" s="35"/>
      <c r="F26" s="36"/>
      <c r="G26" s="40"/>
      <c r="M26" s="38" t="s">
        <v>18</v>
      </c>
      <c r="N26" s="34">
        <f t="shared" si="0"/>
        <v>0</v>
      </c>
      <c r="O26" s="35"/>
      <c r="P26" s="35"/>
      <c r="Q26" s="35"/>
      <c r="R26" s="35"/>
    </row>
    <row r="27" spans="2:19" ht="28.5" hidden="1" customHeight="1" x14ac:dyDescent="0.25">
      <c r="B27" s="33" t="s">
        <v>19</v>
      </c>
      <c r="C27" s="34">
        <f t="shared" si="1"/>
        <v>0</v>
      </c>
      <c r="D27" s="42"/>
      <c r="E27" s="42"/>
      <c r="F27" s="36"/>
      <c r="G27" s="40"/>
      <c r="M27" s="38" t="s">
        <v>19</v>
      </c>
      <c r="N27" s="34">
        <f t="shared" si="0"/>
        <v>0</v>
      </c>
      <c r="O27" s="35"/>
      <c r="P27" s="35"/>
      <c r="Q27" s="35"/>
      <c r="R27" s="35"/>
    </row>
    <row r="28" spans="2:19" ht="28.15" hidden="1" customHeight="1" x14ac:dyDescent="0.25">
      <c r="B28" s="33" t="s">
        <v>20</v>
      </c>
      <c r="C28" s="34">
        <f t="shared" si="1"/>
        <v>0</v>
      </c>
      <c r="D28" s="35"/>
      <c r="E28" s="35"/>
      <c r="F28" s="36"/>
      <c r="G28" s="40"/>
      <c r="M28" s="38" t="s">
        <v>20</v>
      </c>
      <c r="N28" s="34">
        <f t="shared" si="0"/>
        <v>0</v>
      </c>
      <c r="O28" s="35"/>
      <c r="P28" s="35"/>
      <c r="Q28" s="35"/>
      <c r="R28" s="35"/>
    </row>
    <row r="29" spans="2:19" ht="28.5" hidden="1" customHeight="1" thickBot="1" x14ac:dyDescent="0.3">
      <c r="B29" s="33" t="s">
        <v>21</v>
      </c>
      <c r="C29" s="34">
        <f t="shared" si="1"/>
        <v>0</v>
      </c>
      <c r="D29" s="35"/>
      <c r="E29" s="35"/>
      <c r="F29" s="36"/>
      <c r="G29" s="40"/>
      <c r="M29" s="38" t="s">
        <v>21</v>
      </c>
      <c r="N29" s="34">
        <f t="shared" si="0"/>
        <v>0</v>
      </c>
      <c r="O29" s="35"/>
      <c r="P29" s="35"/>
      <c r="Q29" s="35"/>
      <c r="R29" s="35"/>
    </row>
    <row r="30" spans="2:19" ht="24.75" customHeight="1" x14ac:dyDescent="0.25">
      <c r="B30" s="43" t="s">
        <v>3</v>
      </c>
      <c r="C30" s="44">
        <f>SUM(C18:C29)</f>
        <v>24761</v>
      </c>
      <c r="D30" s="45">
        <f>SUM(D18:D29)</f>
        <v>20921</v>
      </c>
      <c r="E30" s="45">
        <f>SUM(E18:E29)</f>
        <v>3840</v>
      </c>
      <c r="F30" s="40"/>
      <c r="G30" s="46"/>
      <c r="M30" s="47" t="s">
        <v>3</v>
      </c>
      <c r="N30" s="44">
        <f>SUM(N18:N29)</f>
        <v>24761</v>
      </c>
      <c r="O30" s="44">
        <f>SUM(O18:O29)</f>
        <v>126</v>
      </c>
      <c r="P30" s="44">
        <f>SUM(P18:P29)</f>
        <v>11010</v>
      </c>
      <c r="Q30" s="44">
        <f>SUM(Q18:Q29)</f>
        <v>9313</v>
      </c>
      <c r="R30" s="44">
        <f>SUM(R18:R29)</f>
        <v>4312</v>
      </c>
    </row>
    <row r="31" spans="2:19" ht="22.5" customHeight="1" thickBot="1" x14ac:dyDescent="0.3">
      <c r="B31" s="48" t="s">
        <v>22</v>
      </c>
      <c r="C31" s="49">
        <f>C30/$C30</f>
        <v>1</v>
      </c>
      <c r="D31" s="49">
        <f>D30/$C30</f>
        <v>0.84491741044384316</v>
      </c>
      <c r="E31" s="49">
        <f>E30/$C30</f>
        <v>0.15508258955615686</v>
      </c>
      <c r="F31" s="1"/>
      <c r="M31" s="48" t="s">
        <v>22</v>
      </c>
      <c r="N31" s="50">
        <f>N30/$N30</f>
        <v>1</v>
      </c>
      <c r="O31" s="50">
        <f>O30/$N30</f>
        <v>5.0886474698113972E-3</v>
      </c>
      <c r="P31" s="50">
        <f>P30/$N30</f>
        <v>0.44465086224304351</v>
      </c>
      <c r="Q31" s="50">
        <f>Q30/$N30</f>
        <v>0.37611566576471062</v>
      </c>
      <c r="R31" s="50">
        <f>R30/$N30</f>
        <v>0.17414482452243446</v>
      </c>
    </row>
    <row r="32" spans="2:19" x14ac:dyDescent="0.25">
      <c r="B32" s="51" t="s">
        <v>23</v>
      </c>
      <c r="C32" s="1"/>
      <c r="D32" s="1"/>
      <c r="E32" s="1"/>
      <c r="F32" s="1"/>
      <c r="G32" s="1"/>
      <c r="N32" s="52" t="s">
        <v>24</v>
      </c>
      <c r="O32" s="53">
        <f>+D49+E49</f>
        <v>4633</v>
      </c>
      <c r="P32" s="54">
        <f>O32/O$37</f>
        <v>0.18710875974314445</v>
      </c>
      <c r="S32" s="1"/>
    </row>
    <row r="33" spans="2:19" x14ac:dyDescent="0.25">
      <c r="B33" s="51"/>
      <c r="C33" s="1"/>
      <c r="D33" s="1"/>
      <c r="E33" s="1"/>
      <c r="F33" s="1"/>
      <c r="G33" s="1"/>
      <c r="N33" s="52"/>
      <c r="O33" s="53"/>
      <c r="P33" s="54"/>
      <c r="S33" s="1"/>
    </row>
    <row r="34" spans="2:19" ht="23.25" customHeight="1" x14ac:dyDescent="0.25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1"/>
      <c r="M34" s="1"/>
      <c r="N34" s="52" t="s">
        <v>25</v>
      </c>
      <c r="O34" s="53">
        <f>+F49</f>
        <v>3954</v>
      </c>
      <c r="P34" s="54">
        <f>O34/O$37</f>
        <v>0.15968660393360526</v>
      </c>
      <c r="Q34" s="56"/>
      <c r="R34" s="56"/>
    </row>
    <row r="35" spans="2:19" ht="21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52" t="s">
        <v>26</v>
      </c>
      <c r="O35" s="53">
        <f>+G49+H49+I49+J49</f>
        <v>14566</v>
      </c>
      <c r="P35" s="54">
        <f>O35/O$37</f>
        <v>0.58826380194660954</v>
      </c>
      <c r="Q35" s="56"/>
      <c r="R35" s="56"/>
    </row>
    <row r="36" spans="2:19" ht="32.25" customHeight="1" x14ac:dyDescent="0.25">
      <c r="B36" s="57" t="s">
        <v>27</v>
      </c>
      <c r="C36" s="58" t="s">
        <v>3</v>
      </c>
      <c r="D36" s="57" t="s">
        <v>28</v>
      </c>
      <c r="E36" s="59" t="s">
        <v>29</v>
      </c>
      <c r="F36" s="59" t="s">
        <v>30</v>
      </c>
      <c r="G36" s="60" t="s">
        <v>31</v>
      </c>
      <c r="H36" s="59" t="s">
        <v>32</v>
      </c>
      <c r="I36" s="59" t="s">
        <v>33</v>
      </c>
      <c r="J36" s="59" t="s">
        <v>34</v>
      </c>
      <c r="K36" s="32" t="s">
        <v>35</v>
      </c>
      <c r="L36" s="1"/>
      <c r="M36" s="1"/>
      <c r="N36" s="52" t="s">
        <v>36</v>
      </c>
      <c r="O36" s="53">
        <f>+K49</f>
        <v>1608</v>
      </c>
      <c r="P36" s="54">
        <f>O36/O$37</f>
        <v>6.494083437664068E-2</v>
      </c>
      <c r="Q36" s="56"/>
      <c r="R36" s="56"/>
    </row>
    <row r="37" spans="2:19" ht="36.75" customHeight="1" x14ac:dyDescent="0.25">
      <c r="B37" s="38" t="s">
        <v>10</v>
      </c>
      <c r="C37" s="34">
        <f>SUM(D37:K37)</f>
        <v>14723</v>
      </c>
      <c r="D37" s="35">
        <v>859</v>
      </c>
      <c r="E37" s="35">
        <v>1854</v>
      </c>
      <c r="F37" s="35">
        <v>2353</v>
      </c>
      <c r="G37" s="61">
        <v>1983</v>
      </c>
      <c r="H37" s="35">
        <v>2921</v>
      </c>
      <c r="I37" s="35">
        <v>2342</v>
      </c>
      <c r="J37" s="35">
        <v>1394</v>
      </c>
      <c r="K37" s="35">
        <v>1017</v>
      </c>
      <c r="L37" s="1"/>
      <c r="M37" s="56"/>
      <c r="N37" s="62" t="s">
        <v>3</v>
      </c>
      <c r="O37" s="53">
        <f>SUM(O32:O36)</f>
        <v>24761</v>
      </c>
      <c r="P37" s="63">
        <f>SUM(P32:P36)</f>
        <v>0.99999999999999989</v>
      </c>
      <c r="Q37" s="56"/>
      <c r="R37" s="56"/>
    </row>
    <row r="38" spans="2:19" ht="23.25" customHeight="1" thickBot="1" x14ac:dyDescent="0.3">
      <c r="B38" s="38" t="s">
        <v>11</v>
      </c>
      <c r="C38" s="34">
        <f t="shared" ref="C38:C48" si="2">SUM(D38:K38)</f>
        <v>10038</v>
      </c>
      <c r="D38" s="35">
        <v>652</v>
      </c>
      <c r="E38" s="35">
        <v>1268</v>
      </c>
      <c r="F38" s="35">
        <v>1601</v>
      </c>
      <c r="G38" s="35">
        <v>1354</v>
      </c>
      <c r="H38" s="35">
        <v>2057</v>
      </c>
      <c r="I38" s="35">
        <v>1563</v>
      </c>
      <c r="J38" s="35">
        <v>952</v>
      </c>
      <c r="K38" s="35">
        <v>591</v>
      </c>
      <c r="L38" s="1"/>
      <c r="M38" s="56"/>
      <c r="Q38" s="56"/>
      <c r="R38" s="56"/>
    </row>
    <row r="39" spans="2:19" ht="23.25" hidden="1" customHeight="1" x14ac:dyDescent="0.25">
      <c r="B39" s="38" t="s">
        <v>12</v>
      </c>
      <c r="C39" s="34">
        <f t="shared" si="2"/>
        <v>0</v>
      </c>
      <c r="D39" s="35"/>
      <c r="E39" s="35"/>
      <c r="F39" s="35"/>
      <c r="G39" s="35"/>
      <c r="H39" s="35"/>
      <c r="I39" s="35"/>
      <c r="J39" s="35"/>
      <c r="K39" s="35"/>
      <c r="L39" s="1"/>
      <c r="M39" s="56"/>
      <c r="Q39" s="56"/>
      <c r="R39" s="56"/>
    </row>
    <row r="40" spans="2:19" ht="23.25" hidden="1" customHeight="1" x14ac:dyDescent="0.25">
      <c r="B40" s="38" t="s">
        <v>13</v>
      </c>
      <c r="C40" s="34">
        <f t="shared" si="2"/>
        <v>0</v>
      </c>
      <c r="D40" s="35"/>
      <c r="E40" s="35"/>
      <c r="F40" s="35"/>
      <c r="G40" s="35"/>
      <c r="H40" s="35"/>
      <c r="I40" s="35"/>
      <c r="J40" s="35"/>
      <c r="K40" s="35"/>
      <c r="L40" s="1"/>
      <c r="M40" s="56"/>
      <c r="N40" s="64"/>
      <c r="O40" s="64"/>
      <c r="P40" s="64"/>
      <c r="Q40" s="56"/>
      <c r="R40" s="56"/>
    </row>
    <row r="41" spans="2:19" ht="23.25" hidden="1" customHeight="1" x14ac:dyDescent="0.25">
      <c r="B41" s="38" t="s">
        <v>14</v>
      </c>
      <c r="C41" s="34">
        <f t="shared" si="2"/>
        <v>0</v>
      </c>
      <c r="D41" s="35"/>
      <c r="E41" s="35"/>
      <c r="F41" s="35"/>
      <c r="G41" s="35"/>
      <c r="H41" s="35"/>
      <c r="I41" s="35"/>
      <c r="J41" s="35"/>
      <c r="K41" s="35"/>
      <c r="L41" s="1"/>
      <c r="M41" s="56"/>
      <c r="N41" s="64"/>
      <c r="O41" s="64"/>
      <c r="P41" s="64"/>
      <c r="Q41" s="56"/>
      <c r="R41" s="56"/>
    </row>
    <row r="42" spans="2:19" ht="23.25" hidden="1" customHeight="1" x14ac:dyDescent="0.25">
      <c r="B42" s="38" t="s">
        <v>15</v>
      </c>
      <c r="C42" s="34">
        <f t="shared" si="2"/>
        <v>0</v>
      </c>
      <c r="D42" s="35"/>
      <c r="E42" s="35"/>
      <c r="F42" s="35"/>
      <c r="G42" s="35"/>
      <c r="H42" s="35"/>
      <c r="I42" s="35"/>
      <c r="J42" s="35"/>
      <c r="K42" s="35"/>
      <c r="L42" s="1"/>
      <c r="M42" s="56"/>
      <c r="N42" s="64"/>
      <c r="O42" s="64"/>
      <c r="P42" s="64"/>
      <c r="Q42" s="56"/>
      <c r="R42" s="1"/>
    </row>
    <row r="43" spans="2:19" ht="23.25" hidden="1" customHeight="1" x14ac:dyDescent="0.25">
      <c r="B43" s="41" t="s">
        <v>16</v>
      </c>
      <c r="C43" s="34">
        <f t="shared" si="2"/>
        <v>0</v>
      </c>
      <c r="D43" s="42"/>
      <c r="E43" s="42"/>
      <c r="F43" s="42"/>
      <c r="G43" s="42"/>
      <c r="H43" s="42"/>
      <c r="I43" s="42"/>
      <c r="J43" s="42"/>
      <c r="K43" s="42"/>
      <c r="L43" s="1"/>
      <c r="M43" s="56"/>
      <c r="N43" s="56"/>
      <c r="O43" s="64"/>
      <c r="P43" s="56"/>
      <c r="Q43" s="1"/>
      <c r="R43" s="1"/>
    </row>
    <row r="44" spans="2:19" ht="23.25" hidden="1" customHeight="1" x14ac:dyDescent="0.25">
      <c r="B44" s="38" t="s">
        <v>17</v>
      </c>
      <c r="C44" s="34">
        <f t="shared" si="2"/>
        <v>0</v>
      </c>
      <c r="D44" s="35"/>
      <c r="E44" s="35"/>
      <c r="F44" s="35"/>
      <c r="G44" s="35"/>
      <c r="H44" s="35"/>
      <c r="I44" s="35"/>
      <c r="J44" s="35"/>
      <c r="K44" s="35"/>
      <c r="L44" s="1"/>
      <c r="M44" s="56"/>
      <c r="N44" s="56"/>
      <c r="O44" s="64"/>
      <c r="P44" s="56"/>
      <c r="Q44" s="1"/>
      <c r="R44" s="1"/>
    </row>
    <row r="45" spans="2:19" ht="23.25" hidden="1" customHeight="1" x14ac:dyDescent="0.25">
      <c r="B45" s="38" t="s">
        <v>18</v>
      </c>
      <c r="C45" s="34">
        <f t="shared" si="2"/>
        <v>0</v>
      </c>
      <c r="D45" s="35"/>
      <c r="E45" s="35"/>
      <c r="F45" s="35"/>
      <c r="G45" s="35"/>
      <c r="H45" s="35"/>
      <c r="I45" s="35"/>
      <c r="J45" s="35"/>
      <c r="K45" s="35"/>
      <c r="L45" s="1"/>
      <c r="M45" s="56"/>
      <c r="N45" s="56"/>
      <c r="O45" s="64"/>
      <c r="P45" s="56"/>
      <c r="Q45" s="1"/>
      <c r="R45" s="1"/>
    </row>
    <row r="46" spans="2:19" ht="23.25" hidden="1" customHeight="1" x14ac:dyDescent="0.25">
      <c r="B46" s="38" t="s">
        <v>19</v>
      </c>
      <c r="C46" s="34">
        <f t="shared" si="2"/>
        <v>0</v>
      </c>
      <c r="D46" s="35"/>
      <c r="E46" s="35"/>
      <c r="F46" s="35"/>
      <c r="G46" s="35"/>
      <c r="H46" s="35"/>
      <c r="I46" s="35"/>
      <c r="J46" s="35"/>
      <c r="K46" s="35"/>
      <c r="L46" s="1"/>
      <c r="M46" s="56"/>
      <c r="N46" s="56"/>
      <c r="O46" s="56"/>
      <c r="P46" s="56"/>
      <c r="Q46" s="1"/>
      <c r="R46" s="1"/>
    </row>
    <row r="47" spans="2:19" ht="23.25" hidden="1" customHeight="1" x14ac:dyDescent="0.25">
      <c r="B47" s="38" t="s">
        <v>20</v>
      </c>
      <c r="C47" s="34">
        <f t="shared" si="2"/>
        <v>0</v>
      </c>
      <c r="D47" s="35"/>
      <c r="E47" s="35"/>
      <c r="F47" s="35"/>
      <c r="G47" s="35"/>
      <c r="H47" s="35"/>
      <c r="I47" s="35"/>
      <c r="J47" s="35"/>
      <c r="K47" s="35"/>
      <c r="L47" s="1"/>
      <c r="M47" s="1"/>
      <c r="N47" s="1"/>
      <c r="O47" s="1"/>
      <c r="P47" s="1"/>
      <c r="Q47" s="1"/>
      <c r="R47" s="1"/>
    </row>
    <row r="48" spans="2:19" ht="23.25" hidden="1" customHeight="1" thickBot="1" x14ac:dyDescent="0.3">
      <c r="B48" s="38" t="s">
        <v>21</v>
      </c>
      <c r="C48" s="34">
        <f t="shared" si="2"/>
        <v>0</v>
      </c>
      <c r="D48" s="35"/>
      <c r="E48" s="35"/>
      <c r="F48" s="35"/>
      <c r="G48" s="35"/>
      <c r="H48" s="35"/>
      <c r="I48" s="35"/>
      <c r="J48" s="35"/>
      <c r="K48" s="35"/>
      <c r="L48" s="1"/>
      <c r="M48" s="1"/>
      <c r="N48" s="1"/>
      <c r="O48" s="1"/>
      <c r="P48" s="1"/>
      <c r="Q48" s="1"/>
      <c r="R48" s="1"/>
    </row>
    <row r="49" spans="2:18" ht="23.25" customHeight="1" x14ac:dyDescent="0.25">
      <c r="B49" s="47" t="s">
        <v>3</v>
      </c>
      <c r="C49" s="44">
        <f t="shared" ref="C49:K49" si="3">SUM(C37:C48)</f>
        <v>24761</v>
      </c>
      <c r="D49" s="44">
        <f t="shared" si="3"/>
        <v>1511</v>
      </c>
      <c r="E49" s="44">
        <f t="shared" si="3"/>
        <v>3122</v>
      </c>
      <c r="F49" s="44">
        <f t="shared" si="3"/>
        <v>3954</v>
      </c>
      <c r="G49" s="44">
        <f t="shared" si="3"/>
        <v>3337</v>
      </c>
      <c r="H49" s="44">
        <f t="shared" si="3"/>
        <v>4978</v>
      </c>
      <c r="I49" s="44">
        <f t="shared" si="3"/>
        <v>3905</v>
      </c>
      <c r="J49" s="44">
        <f t="shared" si="3"/>
        <v>2346</v>
      </c>
      <c r="K49" s="44">
        <f t="shared" si="3"/>
        <v>1608</v>
      </c>
      <c r="L49" s="1"/>
      <c r="M49" s="1"/>
      <c r="N49" s="1"/>
      <c r="O49" s="1"/>
      <c r="P49" s="1"/>
      <c r="Q49" s="1"/>
      <c r="R49" s="1"/>
    </row>
    <row r="50" spans="2:18" ht="24.75" customHeight="1" thickBot="1" x14ac:dyDescent="0.3">
      <c r="B50" s="48" t="s">
        <v>22</v>
      </c>
      <c r="C50" s="50">
        <f t="shared" ref="C50:K50" si="4">C49/$C30</f>
        <v>1</v>
      </c>
      <c r="D50" s="50">
        <f t="shared" si="4"/>
        <v>6.1023383546706514E-2</v>
      </c>
      <c r="E50" s="50">
        <f t="shared" si="4"/>
        <v>0.12608537619643795</v>
      </c>
      <c r="F50" s="50">
        <f t="shared" si="4"/>
        <v>0.15968660393360526</v>
      </c>
      <c r="G50" s="50">
        <f t="shared" si="4"/>
        <v>0.13476838576794153</v>
      </c>
      <c r="H50" s="50">
        <f t="shared" si="4"/>
        <v>0.20104196114858042</v>
      </c>
      <c r="I50" s="50">
        <f t="shared" si="4"/>
        <v>0.15770768547312305</v>
      </c>
      <c r="J50" s="50">
        <f t="shared" si="4"/>
        <v>9.4745769556964579E-2</v>
      </c>
      <c r="K50" s="50">
        <f t="shared" si="4"/>
        <v>6.494083437664068E-2</v>
      </c>
      <c r="L50" s="1"/>
      <c r="M50" s="1"/>
      <c r="N50" s="1"/>
      <c r="O50" s="1"/>
      <c r="P50" s="1"/>
      <c r="Q50" s="1"/>
      <c r="R50" s="1"/>
    </row>
    <row r="51" spans="2:18" ht="21.75" customHeight="1" x14ac:dyDescent="0.25">
      <c r="B51" s="51" t="s">
        <v>23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ht="15.75" x14ac:dyDescent="0.25">
      <c r="B52" s="19"/>
      <c r="C52" s="65"/>
      <c r="D52" s="65"/>
      <c r="E52" s="65"/>
      <c r="F52" s="65"/>
      <c r="G52" s="65"/>
      <c r="H52" s="19"/>
      <c r="I52" s="66"/>
      <c r="J52" s="20"/>
      <c r="K52" s="66"/>
      <c r="L52" s="66"/>
      <c r="M52" s="66"/>
      <c r="N52" s="66"/>
      <c r="O52" s="66"/>
      <c r="P52" s="65"/>
      <c r="Q52" s="65"/>
      <c r="R52" s="65"/>
    </row>
    <row r="53" spans="2:18" ht="15.75" customHeight="1" x14ac:dyDescent="0.25">
      <c r="B53" s="67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8"/>
      <c r="N53" s="68"/>
      <c r="O53" s="68"/>
      <c r="P53" s="67"/>
      <c r="Q53" s="67"/>
      <c r="R53" s="1"/>
    </row>
    <row r="54" spans="2:18" ht="41.25" customHeight="1" x14ac:dyDescent="0.25">
      <c r="B54" s="23" t="s">
        <v>2</v>
      </c>
      <c r="C54" s="24" t="s">
        <v>3</v>
      </c>
      <c r="D54" s="25" t="s">
        <v>37</v>
      </c>
      <c r="E54" s="25" t="s">
        <v>38</v>
      </c>
      <c r="F54" s="25" t="s">
        <v>39</v>
      </c>
      <c r="G54" s="25" t="s">
        <v>40</v>
      </c>
      <c r="H54" s="26" t="s">
        <v>41</v>
      </c>
      <c r="I54" s="69"/>
      <c r="J54" s="70"/>
      <c r="K54" s="70"/>
      <c r="L54" s="70"/>
      <c r="M54" s="71"/>
      <c r="N54" s="71"/>
      <c r="O54" s="17"/>
      <c r="P54" s="1"/>
      <c r="Q54" s="1"/>
      <c r="R54" s="1"/>
    </row>
    <row r="55" spans="2:18" ht="31.5" customHeight="1" x14ac:dyDescent="0.25">
      <c r="B55" s="38" t="s">
        <v>10</v>
      </c>
      <c r="C55" s="34">
        <f>SUM(D55:H55)</f>
        <v>14723</v>
      </c>
      <c r="D55" s="35">
        <v>10285</v>
      </c>
      <c r="E55" s="35">
        <v>1866</v>
      </c>
      <c r="F55" s="35">
        <v>1664</v>
      </c>
      <c r="G55" s="35">
        <v>873</v>
      </c>
      <c r="H55" s="35">
        <v>35</v>
      </c>
      <c r="I55" s="72"/>
      <c r="J55" s="73"/>
      <c r="K55" s="73"/>
      <c r="L55" s="39"/>
      <c r="M55" s="74"/>
      <c r="N55" s="75"/>
      <c r="O55" s="40"/>
      <c r="P55" s="76"/>
      <c r="Q55" s="76"/>
      <c r="R55" s="76"/>
    </row>
    <row r="56" spans="2:18" ht="23.25" customHeight="1" thickBot="1" x14ac:dyDescent="0.3">
      <c r="B56" s="38" t="s">
        <v>11</v>
      </c>
      <c r="C56" s="34">
        <f t="shared" ref="C56:C66" si="5">SUM(D56:H56)</f>
        <v>10038</v>
      </c>
      <c r="D56" s="35">
        <v>6973</v>
      </c>
      <c r="E56" s="35">
        <v>1246</v>
      </c>
      <c r="F56" s="35">
        <v>1321</v>
      </c>
      <c r="G56" s="35">
        <v>471</v>
      </c>
      <c r="H56" s="35">
        <v>27</v>
      </c>
      <c r="I56" s="40"/>
      <c r="J56" s="73"/>
      <c r="K56" s="73"/>
      <c r="L56" s="73"/>
      <c r="M56" s="74"/>
      <c r="N56" s="75"/>
      <c r="O56" s="40"/>
      <c r="P56" s="76"/>
      <c r="Q56" s="76"/>
      <c r="R56" s="76"/>
    </row>
    <row r="57" spans="2:18" ht="23.25" hidden="1" customHeight="1" x14ac:dyDescent="0.25">
      <c r="B57" s="38" t="s">
        <v>12</v>
      </c>
      <c r="C57" s="34">
        <f t="shared" si="5"/>
        <v>0</v>
      </c>
      <c r="D57" s="35"/>
      <c r="E57" s="35"/>
      <c r="F57" s="35"/>
      <c r="G57" s="35"/>
      <c r="H57" s="35"/>
      <c r="I57" s="40"/>
      <c r="J57" s="77"/>
      <c r="K57" s="77"/>
      <c r="L57" s="77"/>
      <c r="M57" s="74"/>
      <c r="N57" s="78"/>
      <c r="O57" s="40"/>
      <c r="P57" s="76"/>
      <c r="Q57" s="76"/>
      <c r="R57" s="76"/>
    </row>
    <row r="58" spans="2:18" ht="23.25" hidden="1" customHeight="1" x14ac:dyDescent="0.25">
      <c r="B58" s="38" t="s">
        <v>13</v>
      </c>
      <c r="C58" s="34">
        <f t="shared" si="5"/>
        <v>0</v>
      </c>
      <c r="D58" s="35"/>
      <c r="E58" s="35"/>
      <c r="F58" s="35"/>
      <c r="G58" s="35"/>
      <c r="H58" s="35"/>
      <c r="I58" s="40"/>
      <c r="J58" s="76"/>
      <c r="K58" s="76"/>
      <c r="M58" s="76"/>
      <c r="N58" s="76"/>
      <c r="O58" s="76"/>
      <c r="P58" s="76"/>
      <c r="Q58" s="76"/>
      <c r="R58" s="76"/>
    </row>
    <row r="59" spans="2:18" ht="23.25" hidden="1" customHeight="1" x14ac:dyDescent="0.25">
      <c r="B59" s="38" t="s">
        <v>14</v>
      </c>
      <c r="C59" s="34">
        <f t="shared" si="5"/>
        <v>0</v>
      </c>
      <c r="D59" s="35"/>
      <c r="E59" s="35"/>
      <c r="F59" s="35"/>
      <c r="G59" s="35"/>
      <c r="H59" s="35"/>
      <c r="I59" s="40"/>
      <c r="J59" s="76"/>
      <c r="M59" s="76"/>
      <c r="N59" s="76"/>
      <c r="O59" s="79"/>
      <c r="P59" s="36"/>
      <c r="Q59" s="76"/>
      <c r="R59" s="76"/>
    </row>
    <row r="60" spans="2:18" ht="23.25" hidden="1" customHeight="1" x14ac:dyDescent="0.25">
      <c r="B60" s="38" t="s">
        <v>15</v>
      </c>
      <c r="C60" s="34">
        <f t="shared" si="5"/>
        <v>0</v>
      </c>
      <c r="D60" s="35"/>
      <c r="E60" s="35"/>
      <c r="F60" s="35"/>
      <c r="G60" s="35"/>
      <c r="H60" s="35"/>
      <c r="I60" s="40"/>
      <c r="J60" s="76"/>
      <c r="K60" s="76"/>
      <c r="M60" s="76"/>
      <c r="N60" s="76"/>
      <c r="O60" s="79"/>
      <c r="P60" s="36"/>
      <c r="Q60" s="76"/>
      <c r="R60" s="76"/>
    </row>
    <row r="61" spans="2:18" ht="23.25" hidden="1" customHeight="1" x14ac:dyDescent="0.25">
      <c r="B61" s="38" t="s">
        <v>16</v>
      </c>
      <c r="C61" s="34">
        <f t="shared" si="5"/>
        <v>0</v>
      </c>
      <c r="D61" s="35"/>
      <c r="E61" s="35"/>
      <c r="F61" s="35"/>
      <c r="G61" s="35"/>
      <c r="H61" s="35"/>
      <c r="I61" s="40"/>
      <c r="J61" s="76"/>
      <c r="N61" s="76"/>
      <c r="O61" s="79"/>
      <c r="P61" s="36"/>
      <c r="Q61" s="76"/>
      <c r="R61" s="76"/>
    </row>
    <row r="62" spans="2:18" ht="23.25" hidden="1" customHeight="1" x14ac:dyDescent="0.25">
      <c r="B62" s="38" t="s">
        <v>17</v>
      </c>
      <c r="C62" s="34">
        <f t="shared" si="5"/>
        <v>0</v>
      </c>
      <c r="D62" s="42"/>
      <c r="E62" s="42"/>
      <c r="F62" s="42"/>
      <c r="G62" s="42"/>
      <c r="H62" s="42"/>
      <c r="I62" s="40"/>
      <c r="J62" s="76"/>
      <c r="N62" s="76"/>
      <c r="O62" s="79"/>
      <c r="P62" s="36"/>
      <c r="Q62" s="76"/>
      <c r="R62" s="76"/>
    </row>
    <row r="63" spans="2:18" ht="23.25" hidden="1" customHeight="1" x14ac:dyDescent="0.25">
      <c r="B63" s="38" t="s">
        <v>18</v>
      </c>
      <c r="C63" s="34">
        <f t="shared" si="5"/>
        <v>0</v>
      </c>
      <c r="D63" s="35"/>
      <c r="E63" s="35"/>
      <c r="F63" s="35"/>
      <c r="G63" s="35"/>
      <c r="H63" s="35"/>
      <c r="I63" s="40"/>
      <c r="J63" s="76"/>
      <c r="N63" s="76"/>
      <c r="O63" s="79"/>
      <c r="P63" s="36"/>
      <c r="Q63" s="76"/>
      <c r="R63" s="76"/>
    </row>
    <row r="64" spans="2:18" ht="23.25" hidden="1" customHeight="1" x14ac:dyDescent="0.25">
      <c r="B64" s="38" t="s">
        <v>19</v>
      </c>
      <c r="C64" s="34">
        <f t="shared" si="5"/>
        <v>0</v>
      </c>
      <c r="D64" s="35"/>
      <c r="E64" s="35"/>
      <c r="F64" s="35"/>
      <c r="G64" s="35"/>
      <c r="H64" s="35"/>
      <c r="I64" s="40"/>
      <c r="J64" s="76"/>
      <c r="N64" s="76"/>
      <c r="O64" s="79"/>
      <c r="P64" s="36"/>
      <c r="Q64" s="76"/>
      <c r="R64" s="76"/>
    </row>
    <row r="65" spans="2:18" ht="23.25" hidden="1" customHeight="1" x14ac:dyDescent="0.25">
      <c r="B65" s="38" t="s">
        <v>20</v>
      </c>
      <c r="C65" s="34">
        <f t="shared" si="5"/>
        <v>0</v>
      </c>
      <c r="D65" s="35"/>
      <c r="E65" s="35"/>
      <c r="F65" s="35"/>
      <c r="G65" s="35"/>
      <c r="H65" s="35"/>
      <c r="I65" s="40"/>
      <c r="J65" s="76"/>
      <c r="N65" s="76"/>
      <c r="O65" s="79"/>
      <c r="P65" s="36"/>
      <c r="Q65" s="76"/>
      <c r="R65" s="76"/>
    </row>
    <row r="66" spans="2:18" ht="23.25" hidden="1" customHeight="1" thickBot="1" x14ac:dyDescent="0.3">
      <c r="B66" s="38" t="s">
        <v>21</v>
      </c>
      <c r="C66" s="34">
        <f t="shared" si="5"/>
        <v>0</v>
      </c>
      <c r="D66" s="35"/>
      <c r="E66" s="35"/>
      <c r="F66" s="35"/>
      <c r="G66" s="35"/>
      <c r="H66" s="35"/>
      <c r="I66" s="40"/>
      <c r="J66" s="76"/>
      <c r="N66" s="76"/>
      <c r="O66" s="79"/>
      <c r="P66" s="36"/>
      <c r="Q66" s="76"/>
      <c r="R66" s="76"/>
    </row>
    <row r="67" spans="2:18" ht="23.25" customHeight="1" x14ac:dyDescent="0.25">
      <c r="B67" s="43" t="s">
        <v>3</v>
      </c>
      <c r="C67" s="44">
        <f t="shared" ref="C67:H67" si="6">SUM(C55:C66)</f>
        <v>24761</v>
      </c>
      <c r="D67" s="80">
        <f t="shared" si="6"/>
        <v>17258</v>
      </c>
      <c r="E67" s="80">
        <f t="shared" si="6"/>
        <v>3112</v>
      </c>
      <c r="F67" s="80">
        <f t="shared" si="6"/>
        <v>2985</v>
      </c>
      <c r="G67" s="80">
        <f t="shared" si="6"/>
        <v>1344</v>
      </c>
      <c r="H67" s="80">
        <f t="shared" si="6"/>
        <v>62</v>
      </c>
      <c r="I67" s="72"/>
      <c r="O67" s="81"/>
      <c r="P67" s="81"/>
      <c r="Q67" s="76"/>
      <c r="R67" s="76"/>
    </row>
    <row r="68" spans="2:18" ht="25.5" customHeight="1" thickBot="1" x14ac:dyDescent="0.3">
      <c r="B68" s="48" t="s">
        <v>22</v>
      </c>
      <c r="C68" s="50">
        <f t="shared" ref="C68:H68" si="7">C67/$C67</f>
        <v>1</v>
      </c>
      <c r="D68" s="50">
        <f t="shared" si="7"/>
        <v>0.69698315900004038</v>
      </c>
      <c r="E68" s="50">
        <f t="shared" si="7"/>
        <v>0.12568151528613544</v>
      </c>
      <c r="F68" s="50">
        <f t="shared" si="7"/>
        <v>0.12055248172529381</v>
      </c>
      <c r="G68" s="50">
        <f t="shared" si="7"/>
        <v>5.4278906344654904E-2</v>
      </c>
      <c r="H68" s="50">
        <f t="shared" si="7"/>
        <v>2.5039376438754494E-3</v>
      </c>
      <c r="I68" s="72"/>
      <c r="O68" s="1"/>
      <c r="P68" s="1"/>
      <c r="Q68" s="81"/>
      <c r="R68" s="1"/>
    </row>
    <row r="69" spans="2:18" ht="21.75" customHeight="1" x14ac:dyDescent="0.25">
      <c r="B69" s="51" t="s">
        <v>23</v>
      </c>
      <c r="C69" s="19"/>
      <c r="D69" s="19"/>
      <c r="E69" s="19"/>
      <c r="F69" s="19"/>
      <c r="G69" s="19"/>
      <c r="H69" s="19"/>
      <c r="I69" s="72"/>
      <c r="O69" s="1"/>
      <c r="P69" s="1"/>
      <c r="Q69" s="81"/>
      <c r="R69" s="1"/>
    </row>
    <row r="70" spans="2:18" ht="21.75" customHeight="1" x14ac:dyDescent="0.25">
      <c r="B70" s="19"/>
      <c r="C70" s="19"/>
      <c r="D70" s="19"/>
      <c r="E70" s="19"/>
      <c r="F70" s="19"/>
      <c r="G70" s="19"/>
      <c r="H70" s="19"/>
      <c r="I70" s="72"/>
      <c r="O70" s="1"/>
      <c r="P70" s="1"/>
      <c r="Q70" s="81"/>
      <c r="R70" s="1"/>
    </row>
    <row r="71" spans="2:18" ht="21.75" customHeight="1" x14ac:dyDescent="0.25">
      <c r="B71" s="19"/>
      <c r="C71" s="19"/>
      <c r="D71" s="19"/>
      <c r="E71" s="19"/>
      <c r="F71" s="19"/>
      <c r="G71" s="19"/>
      <c r="H71" s="19"/>
      <c r="I71" s="72"/>
      <c r="O71" s="1"/>
      <c r="P71" s="1"/>
      <c r="Q71" s="81"/>
      <c r="R71" s="1"/>
    </row>
    <row r="72" spans="2:18" ht="15" customHeight="1" x14ac:dyDescent="0.25">
      <c r="B72" s="82"/>
      <c r="C72" s="19"/>
      <c r="D72" s="19"/>
      <c r="E72" s="19"/>
      <c r="F72" s="19"/>
      <c r="G72" s="19"/>
      <c r="H72" s="19"/>
      <c r="I72" s="72"/>
      <c r="O72" s="1"/>
      <c r="P72" s="1"/>
      <c r="Q72" s="81"/>
      <c r="R72" s="1"/>
    </row>
    <row r="73" spans="2:18" ht="15" customHeight="1" x14ac:dyDescent="0.25">
      <c r="B73" s="82"/>
      <c r="C73" s="19"/>
      <c r="D73" s="19"/>
      <c r="E73" s="19"/>
      <c r="F73" s="19"/>
      <c r="G73" s="19"/>
      <c r="H73" s="19"/>
      <c r="I73" s="72"/>
      <c r="O73" s="1"/>
      <c r="P73" s="1"/>
      <c r="Q73" s="81"/>
      <c r="R73" s="1"/>
    </row>
    <row r="74" spans="2:18" ht="15" customHeight="1" x14ac:dyDescent="0.25">
      <c r="B74" s="82"/>
      <c r="C74" s="19"/>
      <c r="D74" s="19"/>
      <c r="E74" s="19"/>
      <c r="F74" s="19"/>
      <c r="G74" s="19"/>
      <c r="H74" s="19"/>
      <c r="I74" s="72"/>
      <c r="O74" s="1"/>
      <c r="P74" s="1"/>
      <c r="Q74" s="81"/>
      <c r="R74" s="1"/>
    </row>
    <row r="75" spans="2:18" ht="15.75" x14ac:dyDescent="0.25">
      <c r="B75" s="55"/>
      <c r="C75" s="65"/>
      <c r="D75" s="65"/>
      <c r="E75" s="65"/>
      <c r="F75" s="65"/>
      <c r="G75" s="65"/>
      <c r="H75" s="1"/>
      <c r="I75" s="19"/>
      <c r="J75" s="65"/>
      <c r="K75" s="65"/>
      <c r="L75" s="65"/>
      <c r="M75" s="83"/>
      <c r="N75" s="83"/>
      <c r="O75" s="83"/>
      <c r="P75" s="83"/>
      <c r="Q75" s="83"/>
      <c r="R75" s="19"/>
    </row>
    <row r="76" spans="2:18" ht="18" x14ac:dyDescent="0.25"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1"/>
    </row>
    <row r="77" spans="2:18" ht="31.5" customHeight="1" x14ac:dyDescent="0.25">
      <c r="B77" s="85" t="s">
        <v>2</v>
      </c>
      <c r="C77" s="86" t="s">
        <v>3</v>
      </c>
      <c r="D77" s="87" t="s">
        <v>42</v>
      </c>
      <c r="E77" s="88"/>
      <c r="F77" s="89"/>
      <c r="G77" s="90" t="s">
        <v>3</v>
      </c>
      <c r="H77" s="87" t="s">
        <v>43</v>
      </c>
      <c r="I77" s="88"/>
      <c r="J77" s="89"/>
      <c r="K77" s="86" t="s">
        <v>3</v>
      </c>
      <c r="L77" s="91" t="s">
        <v>44</v>
      </c>
      <c r="M77" s="92"/>
      <c r="N77" s="93"/>
      <c r="O77" s="86" t="s">
        <v>3</v>
      </c>
      <c r="P77" s="91" t="s">
        <v>45</v>
      </c>
      <c r="Q77" s="92"/>
      <c r="R77" s="92"/>
    </row>
    <row r="78" spans="2:18" ht="32.25" customHeight="1" x14ac:dyDescent="0.25">
      <c r="B78" s="94"/>
      <c r="C78" s="95"/>
      <c r="D78" s="96" t="s">
        <v>46</v>
      </c>
      <c r="E78" s="96" t="s">
        <v>47</v>
      </c>
      <c r="F78" s="97" t="s">
        <v>35</v>
      </c>
      <c r="G78" s="98"/>
      <c r="H78" s="96" t="s">
        <v>46</v>
      </c>
      <c r="I78" s="96" t="s">
        <v>47</v>
      </c>
      <c r="J78" s="97" t="s">
        <v>35</v>
      </c>
      <c r="K78" s="95"/>
      <c r="L78" s="96" t="s">
        <v>46</v>
      </c>
      <c r="M78" s="96" t="s">
        <v>47</v>
      </c>
      <c r="N78" s="99" t="s">
        <v>35</v>
      </c>
      <c r="O78" s="95"/>
      <c r="P78" s="96" t="s">
        <v>46</v>
      </c>
      <c r="Q78" s="96" t="s">
        <v>47</v>
      </c>
      <c r="R78" s="99" t="s">
        <v>35</v>
      </c>
    </row>
    <row r="79" spans="2:18" ht="28.5" customHeight="1" x14ac:dyDescent="0.25">
      <c r="B79" s="41" t="s">
        <v>10</v>
      </c>
      <c r="C79" s="100">
        <f>SUM(D79:F79)</f>
        <v>146</v>
      </c>
      <c r="D79" s="42">
        <v>74</v>
      </c>
      <c r="E79" s="42">
        <v>19</v>
      </c>
      <c r="F79" s="42">
        <v>53</v>
      </c>
      <c r="G79" s="100">
        <f>SUM(H79:J79)</f>
        <v>1159</v>
      </c>
      <c r="H79" s="42">
        <v>685</v>
      </c>
      <c r="I79" s="42">
        <v>466</v>
      </c>
      <c r="J79" s="42">
        <v>8</v>
      </c>
      <c r="K79" s="100">
        <f>SUM(L79:N79)</f>
        <v>10</v>
      </c>
      <c r="L79" s="42">
        <v>8</v>
      </c>
      <c r="M79" s="42">
        <v>2</v>
      </c>
      <c r="N79" s="42">
        <v>0</v>
      </c>
      <c r="O79" s="100">
        <f>SUM(P79:R79)</f>
        <v>33</v>
      </c>
      <c r="P79" s="42">
        <v>19</v>
      </c>
      <c r="Q79" s="42">
        <v>13</v>
      </c>
      <c r="R79" s="42">
        <v>1</v>
      </c>
    </row>
    <row r="80" spans="2:18" ht="24" customHeight="1" thickBot="1" x14ac:dyDescent="0.3">
      <c r="B80" s="41" t="s">
        <v>11</v>
      </c>
      <c r="C80" s="100">
        <f>SUM(D80:F80)</f>
        <v>115</v>
      </c>
      <c r="D80" s="42">
        <v>69</v>
      </c>
      <c r="E80" s="42">
        <v>14</v>
      </c>
      <c r="F80" s="42">
        <v>32</v>
      </c>
      <c r="G80" s="100">
        <f>SUM(H80:J80)</f>
        <v>750</v>
      </c>
      <c r="H80" s="42">
        <v>494</v>
      </c>
      <c r="I80" s="42">
        <v>252</v>
      </c>
      <c r="J80" s="42">
        <v>4</v>
      </c>
      <c r="K80" s="100">
        <f>SUM(L80:N80)</f>
        <v>5</v>
      </c>
      <c r="L80" s="42">
        <v>5</v>
      </c>
      <c r="M80" s="42">
        <v>0</v>
      </c>
      <c r="N80" s="42">
        <v>0</v>
      </c>
      <c r="O80" s="100">
        <f>SUM(P80:R80)</f>
        <v>23</v>
      </c>
      <c r="P80" s="42">
        <v>10</v>
      </c>
      <c r="Q80" s="42">
        <v>12</v>
      </c>
      <c r="R80" s="42">
        <v>1</v>
      </c>
    </row>
    <row r="81" spans="2:18" ht="24" hidden="1" customHeight="1" x14ac:dyDescent="0.25">
      <c r="B81" s="41" t="s">
        <v>12</v>
      </c>
      <c r="C81" s="100">
        <f>SUM(D81:F81)</f>
        <v>0</v>
      </c>
      <c r="D81" s="42"/>
      <c r="E81" s="42"/>
      <c r="F81" s="42"/>
      <c r="G81" s="100">
        <f>SUM(H81:J81)</f>
        <v>0</v>
      </c>
      <c r="H81" s="42"/>
      <c r="I81" s="42"/>
      <c r="J81" s="42"/>
      <c r="K81" s="100">
        <f>SUM(L81:N81)</f>
        <v>0</v>
      </c>
      <c r="L81" s="42"/>
      <c r="M81" s="42"/>
      <c r="N81" s="42"/>
      <c r="O81" s="100">
        <f>SUM(P81:R81)</f>
        <v>0</v>
      </c>
      <c r="P81" s="42"/>
      <c r="Q81" s="42"/>
      <c r="R81" s="42"/>
    </row>
    <row r="82" spans="2:18" ht="24" hidden="1" customHeight="1" x14ac:dyDescent="0.25">
      <c r="B82" s="41" t="s">
        <v>13</v>
      </c>
      <c r="C82" s="100">
        <f>SUM(D82:F82)</f>
        <v>0</v>
      </c>
      <c r="D82" s="42"/>
      <c r="E82" s="42"/>
      <c r="F82" s="42"/>
      <c r="G82" s="100">
        <f>SUM(H82:J82)</f>
        <v>0</v>
      </c>
      <c r="H82" s="42"/>
      <c r="I82" s="42"/>
      <c r="J82" s="42"/>
      <c r="K82" s="100">
        <f>SUM(L82:N82)</f>
        <v>0</v>
      </c>
      <c r="L82" s="42"/>
      <c r="M82" s="42"/>
      <c r="N82" s="42"/>
      <c r="O82" s="100">
        <f>SUM(P82:R82)</f>
        <v>0</v>
      </c>
      <c r="P82" s="42"/>
      <c r="Q82" s="42"/>
      <c r="R82" s="42"/>
    </row>
    <row r="83" spans="2:18" ht="22.9" hidden="1" customHeight="1" x14ac:dyDescent="0.25">
      <c r="B83" s="41" t="s">
        <v>14</v>
      </c>
      <c r="C83" s="100">
        <f>SUM(D83:F83)</f>
        <v>0</v>
      </c>
      <c r="D83" s="42"/>
      <c r="E83" s="42"/>
      <c r="F83" s="42"/>
      <c r="G83" s="100">
        <f>SUM(H83:J83)</f>
        <v>0</v>
      </c>
      <c r="H83" s="42"/>
      <c r="I83" s="42"/>
      <c r="J83" s="42"/>
      <c r="K83" s="100">
        <f>SUM(L83:N83)</f>
        <v>0</v>
      </c>
      <c r="L83" s="42"/>
      <c r="M83" s="42"/>
      <c r="N83" s="42"/>
      <c r="O83" s="100">
        <f>SUM(P83:R83)</f>
        <v>0</v>
      </c>
      <c r="P83" s="42"/>
      <c r="Q83" s="42"/>
      <c r="R83" s="42"/>
    </row>
    <row r="84" spans="2:18" ht="22.9" hidden="1" customHeight="1" x14ac:dyDescent="0.25">
      <c r="B84" s="41" t="s">
        <v>15</v>
      </c>
      <c r="C84" s="100">
        <f t="shared" ref="C84:C89" si="8">SUM(D84:F84)</f>
        <v>0</v>
      </c>
      <c r="D84" s="42"/>
      <c r="E84" s="42"/>
      <c r="F84" s="42"/>
      <c r="G84" s="100">
        <f t="shared" ref="G84:G89" si="9">SUM(H84:J84)</f>
        <v>0</v>
      </c>
      <c r="H84" s="42"/>
      <c r="I84" s="42"/>
      <c r="J84" s="42"/>
      <c r="K84" s="100">
        <f t="shared" ref="K84:K89" si="10">SUM(L84:N84)</f>
        <v>0</v>
      </c>
      <c r="L84" s="42"/>
      <c r="M84" s="42"/>
      <c r="N84" s="42"/>
      <c r="O84" s="100">
        <f t="shared" ref="O84:O89" si="11">SUM(P84:R84)</f>
        <v>0</v>
      </c>
      <c r="P84" s="42"/>
      <c r="Q84" s="42"/>
      <c r="R84" s="42"/>
    </row>
    <row r="85" spans="2:18" ht="24" hidden="1" customHeight="1" x14ac:dyDescent="0.25">
      <c r="B85" s="41" t="s">
        <v>16</v>
      </c>
      <c r="C85" s="100">
        <f t="shared" si="8"/>
        <v>0</v>
      </c>
      <c r="D85" s="42"/>
      <c r="E85" s="42"/>
      <c r="F85" s="42"/>
      <c r="G85" s="100">
        <f t="shared" si="9"/>
        <v>0</v>
      </c>
      <c r="H85" s="42"/>
      <c r="I85" s="42"/>
      <c r="J85" s="42"/>
      <c r="K85" s="100">
        <f t="shared" si="10"/>
        <v>0</v>
      </c>
      <c r="L85" s="42"/>
      <c r="M85" s="42"/>
      <c r="N85" s="42"/>
      <c r="O85" s="100">
        <f t="shared" si="11"/>
        <v>0</v>
      </c>
      <c r="P85" s="42"/>
      <c r="Q85" s="42"/>
      <c r="R85" s="42"/>
    </row>
    <row r="86" spans="2:18" ht="24" hidden="1" customHeight="1" x14ac:dyDescent="0.25">
      <c r="B86" s="41" t="s">
        <v>17</v>
      </c>
      <c r="C86" s="100">
        <f t="shared" si="8"/>
        <v>0</v>
      </c>
      <c r="D86" s="42"/>
      <c r="E86" s="42"/>
      <c r="F86" s="42"/>
      <c r="G86" s="100">
        <f t="shared" si="9"/>
        <v>0</v>
      </c>
      <c r="H86" s="42"/>
      <c r="I86" s="42"/>
      <c r="J86" s="42"/>
      <c r="K86" s="100">
        <f t="shared" si="10"/>
        <v>0</v>
      </c>
      <c r="L86" s="42"/>
      <c r="M86" s="42"/>
      <c r="N86" s="42"/>
      <c r="O86" s="100">
        <f t="shared" si="11"/>
        <v>0</v>
      </c>
      <c r="P86" s="42"/>
      <c r="Q86" s="42"/>
      <c r="R86" s="42"/>
    </row>
    <row r="87" spans="2:18" ht="24" hidden="1" customHeight="1" x14ac:dyDescent="0.25">
      <c r="B87" s="41" t="s">
        <v>18</v>
      </c>
      <c r="C87" s="100">
        <f t="shared" si="8"/>
        <v>0</v>
      </c>
      <c r="D87" s="42"/>
      <c r="E87" s="42"/>
      <c r="F87" s="42"/>
      <c r="G87" s="100">
        <f t="shared" si="9"/>
        <v>0</v>
      </c>
      <c r="H87" s="42"/>
      <c r="I87" s="42"/>
      <c r="J87" s="42"/>
      <c r="K87" s="100">
        <f t="shared" si="10"/>
        <v>0</v>
      </c>
      <c r="L87" s="42"/>
      <c r="M87" s="42"/>
      <c r="N87" s="42"/>
      <c r="O87" s="100">
        <f t="shared" si="11"/>
        <v>0</v>
      </c>
      <c r="P87" s="42"/>
      <c r="Q87" s="42"/>
      <c r="R87" s="42"/>
    </row>
    <row r="88" spans="2:18" ht="24" hidden="1" customHeight="1" x14ac:dyDescent="0.25">
      <c r="B88" s="41" t="s">
        <v>19</v>
      </c>
      <c r="C88" s="100">
        <f t="shared" si="8"/>
        <v>0</v>
      </c>
      <c r="D88" s="42"/>
      <c r="E88" s="42"/>
      <c r="F88" s="42"/>
      <c r="G88" s="100">
        <f t="shared" si="9"/>
        <v>0</v>
      </c>
      <c r="H88" s="42"/>
      <c r="I88" s="42"/>
      <c r="J88" s="42"/>
      <c r="K88" s="100">
        <f t="shared" si="10"/>
        <v>0</v>
      </c>
      <c r="L88" s="42"/>
      <c r="M88" s="42"/>
      <c r="N88" s="42"/>
      <c r="O88" s="100">
        <f t="shared" si="11"/>
        <v>0</v>
      </c>
      <c r="P88" s="42"/>
      <c r="Q88" s="42"/>
      <c r="R88" s="42"/>
    </row>
    <row r="89" spans="2:18" ht="24" hidden="1" customHeight="1" x14ac:dyDescent="0.25">
      <c r="B89" s="41" t="s">
        <v>20</v>
      </c>
      <c r="C89" s="100">
        <f t="shared" si="8"/>
        <v>0</v>
      </c>
      <c r="D89" s="42"/>
      <c r="E89" s="42"/>
      <c r="F89" s="42"/>
      <c r="G89" s="100">
        <f t="shared" si="9"/>
        <v>0</v>
      </c>
      <c r="H89" s="42"/>
      <c r="I89" s="42"/>
      <c r="J89" s="42"/>
      <c r="K89" s="100">
        <f t="shared" si="10"/>
        <v>0</v>
      </c>
      <c r="L89" s="42"/>
      <c r="M89" s="42"/>
      <c r="N89" s="42"/>
      <c r="O89" s="100">
        <f t="shared" si="11"/>
        <v>0</v>
      </c>
      <c r="P89" s="42"/>
      <c r="Q89" s="42"/>
      <c r="R89" s="42"/>
    </row>
    <row r="90" spans="2:18" ht="24" hidden="1" customHeight="1" thickBot="1" x14ac:dyDescent="0.3">
      <c r="B90" s="101" t="s">
        <v>21</v>
      </c>
      <c r="C90" s="102">
        <f>SUM(D90:F90)</f>
        <v>0</v>
      </c>
      <c r="D90" s="103"/>
      <c r="E90" s="103"/>
      <c r="F90" s="103"/>
      <c r="G90" s="102">
        <f>SUM(H90:J90)</f>
        <v>0</v>
      </c>
      <c r="H90" s="103"/>
      <c r="I90" s="103"/>
      <c r="J90" s="103"/>
      <c r="K90" s="102">
        <f>SUM(L90:N90)</f>
        <v>0</v>
      </c>
      <c r="L90" s="103"/>
      <c r="M90" s="103"/>
      <c r="N90" s="103"/>
      <c r="O90" s="102">
        <f>SUM(P90:R90)</f>
        <v>0</v>
      </c>
      <c r="P90" s="103"/>
      <c r="Q90" s="103"/>
      <c r="R90" s="103"/>
    </row>
    <row r="91" spans="2:18" ht="25.5" customHeight="1" x14ac:dyDescent="0.25">
      <c r="B91" s="104" t="s">
        <v>3</v>
      </c>
      <c r="C91" s="105">
        <f>SUM(C79:C90)</f>
        <v>261</v>
      </c>
      <c r="D91" s="106">
        <f t="shared" ref="D91:R91" si="12">SUM(D79:D90)</f>
        <v>143</v>
      </c>
      <c r="E91" s="106">
        <f t="shared" si="12"/>
        <v>33</v>
      </c>
      <c r="F91" s="106">
        <f t="shared" si="12"/>
        <v>85</v>
      </c>
      <c r="G91" s="105">
        <f t="shared" si="12"/>
        <v>1909</v>
      </c>
      <c r="H91" s="106">
        <f t="shared" si="12"/>
        <v>1179</v>
      </c>
      <c r="I91" s="106">
        <f t="shared" si="12"/>
        <v>718</v>
      </c>
      <c r="J91" s="106">
        <f t="shared" si="12"/>
        <v>12</v>
      </c>
      <c r="K91" s="105">
        <f t="shared" si="12"/>
        <v>15</v>
      </c>
      <c r="L91" s="106">
        <f t="shared" si="12"/>
        <v>13</v>
      </c>
      <c r="M91" s="106">
        <f t="shared" si="12"/>
        <v>2</v>
      </c>
      <c r="N91" s="106">
        <f t="shared" si="12"/>
        <v>0</v>
      </c>
      <c r="O91" s="105">
        <f t="shared" si="12"/>
        <v>56</v>
      </c>
      <c r="P91" s="106">
        <f t="shared" si="12"/>
        <v>29</v>
      </c>
      <c r="Q91" s="106">
        <f t="shared" si="12"/>
        <v>25</v>
      </c>
      <c r="R91" s="106">
        <f t="shared" si="12"/>
        <v>2</v>
      </c>
    </row>
    <row r="92" spans="2:18" ht="25.5" customHeight="1" thickBot="1" x14ac:dyDescent="0.3">
      <c r="B92" s="48" t="s">
        <v>22</v>
      </c>
      <c r="C92" s="49">
        <f>SUM(D92:F92)</f>
        <v>0.99999999999999989</v>
      </c>
      <c r="D92" s="49">
        <f>D91/$C$91</f>
        <v>0.54789272030651337</v>
      </c>
      <c r="E92" s="49">
        <f t="shared" ref="E92:F92" si="13">E91/$C$91</f>
        <v>0.12643678160919541</v>
      </c>
      <c r="F92" s="49">
        <f t="shared" si="13"/>
        <v>0.32567049808429116</v>
      </c>
      <c r="G92" s="49">
        <f>SUM(H92:J92)</f>
        <v>1</v>
      </c>
      <c r="H92" s="49">
        <f>H91/$G$91</f>
        <v>0.61760083813514932</v>
      </c>
      <c r="I92" s="49">
        <f t="shared" ref="I92:J92" si="14">I91/$G$91</f>
        <v>0.37611314824515452</v>
      </c>
      <c r="J92" s="49">
        <f t="shared" si="14"/>
        <v>6.2860136196961763E-3</v>
      </c>
      <c r="K92" s="49">
        <f>SUM(L92:N92)</f>
        <v>1</v>
      </c>
      <c r="L92" s="49">
        <f>L91/$K$91</f>
        <v>0.8666666666666667</v>
      </c>
      <c r="M92" s="49">
        <f t="shared" ref="M92:N92" si="15">M91/$K$91</f>
        <v>0.13333333333333333</v>
      </c>
      <c r="N92" s="49">
        <f t="shared" si="15"/>
        <v>0</v>
      </c>
      <c r="O92" s="49">
        <f>SUM(P92:R92)</f>
        <v>1.0000000000000002</v>
      </c>
      <c r="P92" s="49">
        <f>P91/$O$91</f>
        <v>0.5178571428571429</v>
      </c>
      <c r="Q92" s="49">
        <f t="shared" ref="Q92:R92" si="16">Q91/$O$91</f>
        <v>0.44642857142857145</v>
      </c>
      <c r="R92" s="49">
        <f t="shared" si="16"/>
        <v>3.5714285714285712E-2</v>
      </c>
    </row>
    <row r="93" spans="2:18" ht="25.5" customHeight="1" x14ac:dyDescent="0.25">
      <c r="B93" s="51" t="s">
        <v>23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</row>
    <row r="94" spans="2:18" ht="21" customHeight="1" x14ac:dyDescent="0.25">
      <c r="B94" s="19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</row>
    <row r="95" spans="2:18" ht="21" customHeight="1" x14ac:dyDescent="0.25">
      <c r="B95" s="19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</row>
    <row r="96" spans="2:18" ht="21" customHeight="1" x14ac:dyDescent="0.25">
      <c r="B96" s="19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</row>
    <row r="97" spans="2:18" ht="21" customHeight="1" x14ac:dyDescent="0.25">
      <c r="B97" s="19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</row>
    <row r="98" spans="2:18" ht="21" customHeight="1" x14ac:dyDescent="0.25">
      <c r="B98" s="19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</row>
    <row r="99" spans="2:18" ht="24" customHeight="1" x14ac:dyDescent="0.25">
      <c r="B99" s="19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</row>
    <row r="100" spans="2:18" ht="18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2:18" ht="15.75" customHeight="1" x14ac:dyDescent="0.25"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1"/>
    </row>
    <row r="103" spans="2:18" ht="1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33" customHeight="1" x14ac:dyDescent="0.25">
      <c r="B104" s="57" t="s">
        <v>48</v>
      </c>
      <c r="C104" s="24" t="s">
        <v>3</v>
      </c>
      <c r="D104" s="108" t="s">
        <v>28</v>
      </c>
      <c r="E104" s="109" t="s">
        <v>29</v>
      </c>
      <c r="F104" s="109" t="s">
        <v>30</v>
      </c>
      <c r="G104" s="110" t="s">
        <v>31</v>
      </c>
      <c r="H104" s="109" t="s">
        <v>32</v>
      </c>
      <c r="I104" s="109" t="s">
        <v>33</v>
      </c>
      <c r="J104" s="109" t="s">
        <v>34</v>
      </c>
      <c r="K104" s="111" t="s">
        <v>35</v>
      </c>
      <c r="L104" s="1"/>
      <c r="M104" s="112"/>
      <c r="N104" s="113" t="s">
        <v>24</v>
      </c>
      <c r="O104" s="113" t="s">
        <v>25</v>
      </c>
      <c r="P104" s="113" t="s">
        <v>26</v>
      </c>
      <c r="Q104" s="113" t="s">
        <v>36</v>
      </c>
      <c r="R104" s="112"/>
    </row>
    <row r="105" spans="2:18" ht="24" customHeight="1" x14ac:dyDescent="0.25">
      <c r="B105" s="38" t="s">
        <v>6</v>
      </c>
      <c r="C105" s="34">
        <f>SUM(D105:K105)</f>
        <v>126</v>
      </c>
      <c r="D105" s="35">
        <v>19</v>
      </c>
      <c r="E105" s="35">
        <v>21</v>
      </c>
      <c r="F105" s="35">
        <v>9</v>
      </c>
      <c r="G105" s="35">
        <v>7</v>
      </c>
      <c r="H105" s="35">
        <v>13</v>
      </c>
      <c r="I105" s="35">
        <v>12</v>
      </c>
      <c r="J105" s="61">
        <v>5</v>
      </c>
      <c r="K105" s="35">
        <v>40</v>
      </c>
      <c r="L105" s="1"/>
      <c r="M105" s="112" t="s">
        <v>49</v>
      </c>
      <c r="N105" s="114">
        <f>SUM(D105:E105)</f>
        <v>40</v>
      </c>
      <c r="O105" s="114">
        <f>+F105</f>
        <v>9</v>
      </c>
      <c r="P105" s="114">
        <f>SUM(G105:J105)</f>
        <v>37</v>
      </c>
      <c r="Q105" s="114">
        <f>+K105</f>
        <v>40</v>
      </c>
      <c r="R105" s="112"/>
    </row>
    <row r="106" spans="2:18" ht="24" customHeight="1" x14ac:dyDescent="0.25">
      <c r="B106" s="38" t="s">
        <v>7</v>
      </c>
      <c r="C106" s="34">
        <f t="shared" ref="C106:C107" si="17">SUM(D106:K106)</f>
        <v>11010</v>
      </c>
      <c r="D106" s="35">
        <v>940</v>
      </c>
      <c r="E106" s="35">
        <v>1507</v>
      </c>
      <c r="F106" s="35">
        <v>1151</v>
      </c>
      <c r="G106" s="35">
        <v>1011</v>
      </c>
      <c r="H106" s="35">
        <v>2100</v>
      </c>
      <c r="I106" s="35">
        <v>1975</v>
      </c>
      <c r="J106" s="35">
        <v>1356</v>
      </c>
      <c r="K106" s="35">
        <v>970</v>
      </c>
      <c r="L106" s="1"/>
      <c r="M106" s="112" t="s">
        <v>7</v>
      </c>
      <c r="N106" s="114">
        <f>SUM(D106:E106)</f>
        <v>2447</v>
      </c>
      <c r="O106" s="114">
        <f>+F106</f>
        <v>1151</v>
      </c>
      <c r="P106" s="114">
        <f>SUM(G106:J106)</f>
        <v>6442</v>
      </c>
      <c r="Q106" s="114">
        <f>+K106</f>
        <v>970</v>
      </c>
      <c r="R106" s="112"/>
    </row>
    <row r="107" spans="2:18" ht="24" customHeight="1" x14ac:dyDescent="0.25">
      <c r="B107" s="38" t="s">
        <v>8</v>
      </c>
      <c r="C107" s="34">
        <f t="shared" si="17"/>
        <v>9313</v>
      </c>
      <c r="D107" s="35">
        <v>415</v>
      </c>
      <c r="E107" s="35">
        <v>828</v>
      </c>
      <c r="F107" s="35">
        <v>926</v>
      </c>
      <c r="G107" s="35">
        <v>1598</v>
      </c>
      <c r="H107" s="35">
        <v>2408</v>
      </c>
      <c r="I107" s="35">
        <v>1698</v>
      </c>
      <c r="J107" s="35">
        <v>877</v>
      </c>
      <c r="K107" s="35">
        <v>563</v>
      </c>
      <c r="L107" s="1"/>
      <c r="M107" s="112" t="s">
        <v>8</v>
      </c>
      <c r="N107" s="114">
        <f>SUM(D107:E107)</f>
        <v>1243</v>
      </c>
      <c r="O107" s="114">
        <f>+F107</f>
        <v>926</v>
      </c>
      <c r="P107" s="114">
        <f>SUM(G107:J107)</f>
        <v>6581</v>
      </c>
      <c r="Q107" s="114">
        <f>+K107</f>
        <v>563</v>
      </c>
      <c r="R107" s="112"/>
    </row>
    <row r="108" spans="2:18" ht="24" customHeight="1" thickBot="1" x14ac:dyDescent="0.3">
      <c r="B108" s="101" t="s">
        <v>9</v>
      </c>
      <c r="C108" s="102">
        <f>SUM(D108:K108)</f>
        <v>4312</v>
      </c>
      <c r="D108" s="103">
        <v>137</v>
      </c>
      <c r="E108" s="103">
        <v>766</v>
      </c>
      <c r="F108" s="103">
        <v>1868</v>
      </c>
      <c r="G108" s="103">
        <v>721</v>
      </c>
      <c r="H108" s="103">
        <v>457</v>
      </c>
      <c r="I108" s="103">
        <v>220</v>
      </c>
      <c r="J108" s="103">
        <v>108</v>
      </c>
      <c r="K108" s="103">
        <v>35</v>
      </c>
      <c r="L108" s="1"/>
      <c r="M108" s="112" t="s">
        <v>9</v>
      </c>
      <c r="N108" s="114">
        <f>SUM(D108:E108)</f>
        <v>903</v>
      </c>
      <c r="O108" s="114">
        <f>+F108</f>
        <v>1868</v>
      </c>
      <c r="P108" s="114">
        <f>SUM(G108:J108)</f>
        <v>1506</v>
      </c>
      <c r="Q108" s="114">
        <f>+K108</f>
        <v>35</v>
      </c>
      <c r="R108" s="112"/>
    </row>
    <row r="109" spans="2:18" ht="25.5" customHeight="1" x14ac:dyDescent="0.25">
      <c r="B109" s="115" t="s">
        <v>3</v>
      </c>
      <c r="C109" s="116">
        <f t="shared" ref="C109:K109" si="18">SUM(C105:C108)</f>
        <v>24761</v>
      </c>
      <c r="D109" s="117">
        <f t="shared" si="18"/>
        <v>1511</v>
      </c>
      <c r="E109" s="117">
        <f t="shared" si="18"/>
        <v>3122</v>
      </c>
      <c r="F109" s="117">
        <f t="shared" si="18"/>
        <v>3954</v>
      </c>
      <c r="G109" s="117">
        <f t="shared" si="18"/>
        <v>3337</v>
      </c>
      <c r="H109" s="117">
        <f t="shared" si="18"/>
        <v>4978</v>
      </c>
      <c r="I109" s="117">
        <f t="shared" si="18"/>
        <v>3905</v>
      </c>
      <c r="J109" s="117">
        <f t="shared" si="18"/>
        <v>2346</v>
      </c>
      <c r="K109" s="117">
        <f t="shared" si="18"/>
        <v>1608</v>
      </c>
      <c r="L109" s="1"/>
      <c r="M109" s="118"/>
      <c r="N109" s="114">
        <f>SUM(N105:N108)</f>
        <v>4633</v>
      </c>
      <c r="O109" s="114">
        <f t="shared" ref="O109:Q109" si="19">SUM(O105:O108)</f>
        <v>3954</v>
      </c>
      <c r="P109" s="114">
        <f t="shared" si="19"/>
        <v>14566</v>
      </c>
      <c r="Q109" s="114">
        <f t="shared" si="19"/>
        <v>1608</v>
      </c>
      <c r="R109" s="112"/>
    </row>
    <row r="110" spans="2:18" ht="25.5" customHeight="1" thickBot="1" x14ac:dyDescent="0.3">
      <c r="B110" s="48" t="s">
        <v>22</v>
      </c>
      <c r="C110" s="50">
        <f t="shared" ref="C110:F110" si="20">C109/$C109</f>
        <v>1</v>
      </c>
      <c r="D110" s="50">
        <f t="shared" si="20"/>
        <v>6.1023383546706514E-2</v>
      </c>
      <c r="E110" s="50">
        <f t="shared" si="20"/>
        <v>0.12608537619643795</v>
      </c>
      <c r="F110" s="50">
        <f t="shared" si="20"/>
        <v>0.15968660393360526</v>
      </c>
      <c r="G110" s="50">
        <f>G109/$C109</f>
        <v>0.13476838576794153</v>
      </c>
      <c r="H110" s="50">
        <f>H109/$C109</f>
        <v>0.20104196114858042</v>
      </c>
      <c r="I110" s="50">
        <f>I109/$C109</f>
        <v>0.15770768547312305</v>
      </c>
      <c r="J110" s="50">
        <f>J109/$C109</f>
        <v>9.4745769556964579E-2</v>
      </c>
      <c r="K110" s="50">
        <f>K109/$C109</f>
        <v>6.494083437664068E-2</v>
      </c>
      <c r="L110" s="17"/>
      <c r="M110" s="118"/>
      <c r="N110" s="118"/>
      <c r="O110" s="118"/>
      <c r="P110" s="118"/>
      <c r="Q110" s="118"/>
      <c r="R110" s="119"/>
    </row>
    <row r="111" spans="2:18" x14ac:dyDescent="0.25">
      <c r="B111" s="1"/>
      <c r="C111" s="1"/>
      <c r="D111" s="21"/>
      <c r="E111" s="1"/>
      <c r="F111" s="1"/>
      <c r="G111" s="1"/>
      <c r="H111" s="1"/>
      <c r="I111" s="1"/>
      <c r="J111" s="1"/>
      <c r="K111" s="1"/>
      <c r="L111" s="1"/>
      <c r="R111" s="56"/>
    </row>
    <row r="112" spans="2:18" ht="21" customHeight="1" x14ac:dyDescent="0.25">
      <c r="B112" s="19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N112" s="19"/>
      <c r="O112" s="107"/>
      <c r="P112" s="107"/>
      <c r="Q112" s="107"/>
      <c r="R112" s="64"/>
    </row>
    <row r="113" spans="2:18" ht="30" customHeight="1" x14ac:dyDescent="0.25"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120"/>
      <c r="N113" s="55"/>
      <c r="O113" s="55"/>
      <c r="P113" s="55"/>
      <c r="Q113" s="55"/>
      <c r="R113" s="121"/>
    </row>
    <row r="114" spans="2:18" ht="1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7"/>
      <c r="M114" s="17"/>
      <c r="N114" s="1"/>
      <c r="O114" s="1"/>
      <c r="P114" s="1"/>
      <c r="Q114" s="1"/>
      <c r="R114" s="17"/>
    </row>
    <row r="115" spans="2:18" ht="75" customHeight="1" x14ac:dyDescent="0.25">
      <c r="B115" s="57" t="s">
        <v>50</v>
      </c>
      <c r="C115" s="122" t="s">
        <v>3</v>
      </c>
      <c r="D115" s="57" t="s">
        <v>51</v>
      </c>
      <c r="E115" s="57" t="s">
        <v>52</v>
      </c>
      <c r="F115" s="57" t="s">
        <v>53</v>
      </c>
      <c r="G115" s="57" t="s">
        <v>54</v>
      </c>
      <c r="H115" s="123" t="s">
        <v>55</v>
      </c>
      <c r="I115" s="57" t="s">
        <v>56</v>
      </c>
      <c r="J115" s="57" t="s">
        <v>57</v>
      </c>
      <c r="K115" s="57" t="s">
        <v>58</v>
      </c>
      <c r="L115" s="32" t="s">
        <v>59</v>
      </c>
      <c r="M115" s="124"/>
      <c r="O115" s="57" t="s">
        <v>50</v>
      </c>
      <c r="P115" s="122" t="s">
        <v>3</v>
      </c>
      <c r="Q115" s="57" t="s">
        <v>4</v>
      </c>
      <c r="R115" s="57" t="s">
        <v>5</v>
      </c>
    </row>
    <row r="116" spans="2:18" ht="23.25" customHeight="1" x14ac:dyDescent="0.25">
      <c r="B116" s="38" t="s">
        <v>6</v>
      </c>
      <c r="C116" s="34">
        <f>SUM(D116:L116)</f>
        <v>86</v>
      </c>
      <c r="D116" s="35">
        <v>6</v>
      </c>
      <c r="E116" s="35">
        <v>1</v>
      </c>
      <c r="F116" s="35">
        <v>1</v>
      </c>
      <c r="G116" s="35">
        <v>0</v>
      </c>
      <c r="H116" s="35">
        <v>0</v>
      </c>
      <c r="I116" s="35">
        <v>2</v>
      </c>
      <c r="J116" s="35">
        <v>76</v>
      </c>
      <c r="K116" s="35">
        <v>0</v>
      </c>
      <c r="L116" s="35">
        <v>0</v>
      </c>
      <c r="M116" s="125"/>
      <c r="O116" s="38" t="s">
        <v>6</v>
      </c>
      <c r="P116" s="34">
        <f>SUM(Q116:R116)</f>
        <v>126</v>
      </c>
      <c r="Q116" s="35">
        <v>88</v>
      </c>
      <c r="R116" s="35">
        <v>38</v>
      </c>
    </row>
    <row r="117" spans="2:18" ht="23.25" customHeight="1" x14ac:dyDescent="0.25">
      <c r="B117" s="38" t="s">
        <v>7</v>
      </c>
      <c r="C117" s="34">
        <f t="shared" ref="C117:C118" si="21">SUM(D117:L117)</f>
        <v>8563</v>
      </c>
      <c r="D117" s="35">
        <v>901</v>
      </c>
      <c r="E117" s="35">
        <v>101</v>
      </c>
      <c r="F117" s="35">
        <v>35</v>
      </c>
      <c r="G117" s="35">
        <v>0</v>
      </c>
      <c r="H117" s="35">
        <v>9</v>
      </c>
      <c r="I117" s="35">
        <v>92</v>
      </c>
      <c r="J117" s="35">
        <v>7353</v>
      </c>
      <c r="K117" s="35">
        <v>0</v>
      </c>
      <c r="L117" s="35">
        <v>72</v>
      </c>
      <c r="M117" s="126"/>
      <c r="O117" s="38" t="s">
        <v>7</v>
      </c>
      <c r="P117" s="34">
        <f t="shared" ref="P117:P118" si="22">SUM(Q117:R117)</f>
        <v>11010</v>
      </c>
      <c r="Q117" s="35">
        <v>8834</v>
      </c>
      <c r="R117" s="35">
        <v>2176</v>
      </c>
    </row>
    <row r="118" spans="2:18" ht="23.25" customHeight="1" x14ac:dyDescent="0.25">
      <c r="B118" s="38" t="s">
        <v>8</v>
      </c>
      <c r="C118" s="34">
        <f t="shared" si="21"/>
        <v>8070</v>
      </c>
      <c r="D118" s="35">
        <v>874</v>
      </c>
      <c r="E118" s="35">
        <v>136</v>
      </c>
      <c r="F118" s="35">
        <v>52</v>
      </c>
      <c r="G118" s="35">
        <v>1</v>
      </c>
      <c r="H118" s="35">
        <v>9</v>
      </c>
      <c r="I118" s="35">
        <v>73</v>
      </c>
      <c r="J118" s="35">
        <v>6862</v>
      </c>
      <c r="K118" s="35">
        <v>0</v>
      </c>
      <c r="L118" s="35">
        <v>63</v>
      </c>
      <c r="M118" s="126"/>
      <c r="O118" s="38" t="s">
        <v>8</v>
      </c>
      <c r="P118" s="34">
        <f t="shared" si="22"/>
        <v>9313</v>
      </c>
      <c r="Q118" s="35">
        <v>7954</v>
      </c>
      <c r="R118" s="35">
        <v>1359</v>
      </c>
    </row>
    <row r="119" spans="2:18" ht="23.25" customHeight="1" thickBot="1" x14ac:dyDescent="0.3">
      <c r="B119" s="101" t="s">
        <v>9</v>
      </c>
      <c r="C119" s="102">
        <f>SUM(D119:L119)</f>
        <v>3409</v>
      </c>
      <c r="D119" s="103">
        <v>226</v>
      </c>
      <c r="E119" s="103">
        <v>28</v>
      </c>
      <c r="F119" s="103">
        <v>23</v>
      </c>
      <c r="G119" s="103">
        <v>1</v>
      </c>
      <c r="H119" s="103">
        <v>7</v>
      </c>
      <c r="I119" s="103">
        <v>40</v>
      </c>
      <c r="J119" s="103">
        <v>3031</v>
      </c>
      <c r="K119" s="103">
        <v>0</v>
      </c>
      <c r="L119" s="103">
        <v>53</v>
      </c>
      <c r="M119" s="126"/>
      <c r="O119" s="101" t="s">
        <v>9</v>
      </c>
      <c r="P119" s="102">
        <f>SUM(Q119:R119)</f>
        <v>4312</v>
      </c>
      <c r="Q119" s="103">
        <v>4045</v>
      </c>
      <c r="R119" s="103">
        <v>267</v>
      </c>
    </row>
    <row r="120" spans="2:18" ht="25.5" customHeight="1" x14ac:dyDescent="0.25">
      <c r="B120" s="115" t="s">
        <v>3</v>
      </c>
      <c r="C120" s="116">
        <f t="shared" ref="C120:L120" si="23">SUM(C116:C119)</f>
        <v>20128</v>
      </c>
      <c r="D120" s="117">
        <f t="shared" si="23"/>
        <v>2007</v>
      </c>
      <c r="E120" s="117">
        <f t="shared" si="23"/>
        <v>266</v>
      </c>
      <c r="F120" s="117">
        <f t="shared" si="23"/>
        <v>111</v>
      </c>
      <c r="G120" s="117">
        <f t="shared" si="23"/>
        <v>2</v>
      </c>
      <c r="H120" s="117">
        <f t="shared" si="23"/>
        <v>25</v>
      </c>
      <c r="I120" s="117">
        <f t="shared" si="23"/>
        <v>207</v>
      </c>
      <c r="J120" s="117">
        <f t="shared" si="23"/>
        <v>17322</v>
      </c>
      <c r="K120" s="117">
        <f t="shared" si="23"/>
        <v>0</v>
      </c>
      <c r="L120" s="117">
        <f t="shared" si="23"/>
        <v>188</v>
      </c>
      <c r="M120" s="72"/>
      <c r="O120" s="115" t="s">
        <v>3</v>
      </c>
      <c r="P120" s="116">
        <f t="shared" ref="P120:R120" si="24">SUM(P116:P119)</f>
        <v>24761</v>
      </c>
      <c r="Q120" s="117">
        <f t="shared" si="24"/>
        <v>20921</v>
      </c>
      <c r="R120" s="117">
        <f t="shared" si="24"/>
        <v>3840</v>
      </c>
    </row>
    <row r="121" spans="2:18" ht="25.5" customHeight="1" thickBot="1" x14ac:dyDescent="0.3">
      <c r="B121" s="48" t="s">
        <v>22</v>
      </c>
      <c r="C121" s="127">
        <f>SUM(D121:L121)</f>
        <v>1</v>
      </c>
      <c r="D121" s="127">
        <f>D120/$C$120</f>
        <v>9.9711844197138313E-2</v>
      </c>
      <c r="E121" s="127">
        <f t="shared" ref="E121:L121" si="25">E120/$C$120</f>
        <v>1.3215421303656598E-2</v>
      </c>
      <c r="F121" s="127">
        <f t="shared" si="25"/>
        <v>5.5147058823529415E-3</v>
      </c>
      <c r="G121" s="127">
        <f t="shared" si="25"/>
        <v>9.9364069952305253E-5</v>
      </c>
      <c r="H121" s="127">
        <f t="shared" si="25"/>
        <v>1.2420508744038156E-3</v>
      </c>
      <c r="I121" s="127">
        <f t="shared" si="25"/>
        <v>1.0284181240063592E-2</v>
      </c>
      <c r="J121" s="127">
        <f t="shared" si="25"/>
        <v>0.86059220985691576</v>
      </c>
      <c r="K121" s="127">
        <f t="shared" si="25"/>
        <v>0</v>
      </c>
      <c r="L121" s="127">
        <f t="shared" si="25"/>
        <v>9.3402225755166938E-3</v>
      </c>
      <c r="M121" s="39"/>
      <c r="O121" s="48" t="s">
        <v>22</v>
      </c>
      <c r="P121" s="127">
        <f>SUM(Q121:R121)</f>
        <v>1</v>
      </c>
      <c r="Q121" s="127">
        <f>Q120/$P$120</f>
        <v>0.84491741044384316</v>
      </c>
      <c r="R121" s="127">
        <f>R120/$P$120</f>
        <v>0.15508258955615686</v>
      </c>
    </row>
    <row r="122" spans="2:18" ht="15" customHeight="1" x14ac:dyDescent="0.25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9"/>
      <c r="M122" s="39"/>
      <c r="N122" s="39"/>
      <c r="O122" s="39"/>
      <c r="P122" s="39"/>
      <c r="Q122" s="17"/>
      <c r="R122" s="17"/>
    </row>
    <row r="123" spans="2:18" x14ac:dyDescent="0.25"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29"/>
      <c r="M123" s="17"/>
      <c r="N123" s="17"/>
      <c r="O123" s="17"/>
      <c r="P123" s="17"/>
      <c r="Q123" s="17"/>
      <c r="R123" s="17"/>
    </row>
    <row r="124" spans="2:18" ht="16.5" x14ac:dyDescent="0.25">
      <c r="B124" s="131"/>
      <c r="C124" s="74"/>
      <c r="D124" s="73"/>
      <c r="E124" s="73"/>
      <c r="F124" s="132"/>
      <c r="G124" s="37"/>
      <c r="H124" s="74"/>
      <c r="I124" s="74"/>
      <c r="J124" s="73"/>
      <c r="K124" s="73"/>
      <c r="L124" s="39"/>
      <c r="M124" s="40"/>
      <c r="N124" s="40"/>
      <c r="O124" s="40"/>
      <c r="P124" s="40"/>
      <c r="Q124" s="40"/>
      <c r="R124" s="40"/>
    </row>
    <row r="125" spans="2:18" x14ac:dyDescent="0.25">
      <c r="B125" s="51" t="s">
        <v>23</v>
      </c>
      <c r="C125" s="74"/>
      <c r="D125" s="73"/>
      <c r="E125" s="73"/>
      <c r="F125" s="132"/>
      <c r="G125" s="37"/>
      <c r="H125" s="74"/>
      <c r="I125" s="74"/>
      <c r="J125" s="73"/>
      <c r="K125" s="73"/>
      <c r="L125" s="39"/>
      <c r="M125" s="40"/>
      <c r="N125" s="40"/>
      <c r="O125" s="40"/>
      <c r="P125" s="40"/>
      <c r="Q125" s="40"/>
      <c r="R125" s="40"/>
    </row>
    <row r="126" spans="2:18" ht="30" customHeight="1" x14ac:dyDescent="0.25"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120"/>
    </row>
    <row r="127" spans="2:18" ht="1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7"/>
    </row>
    <row r="128" spans="2:18" ht="68.25" customHeight="1" x14ac:dyDescent="0.25">
      <c r="B128" s="57" t="s">
        <v>50</v>
      </c>
      <c r="C128" s="122" t="s">
        <v>3</v>
      </c>
      <c r="D128" s="57" t="s">
        <v>51</v>
      </c>
      <c r="E128" s="57" t="s">
        <v>52</v>
      </c>
      <c r="F128" s="57" t="s">
        <v>60</v>
      </c>
      <c r="G128" s="57" t="s">
        <v>61</v>
      </c>
      <c r="H128" s="123" t="s">
        <v>62</v>
      </c>
      <c r="I128" s="57" t="s">
        <v>63</v>
      </c>
      <c r="J128" s="57" t="s">
        <v>64</v>
      </c>
      <c r="K128" s="57" t="s">
        <v>65</v>
      </c>
      <c r="L128" s="57" t="s">
        <v>66</v>
      </c>
      <c r="M128" s="57" t="s">
        <v>67</v>
      </c>
      <c r="N128" s="57" t="s">
        <v>68</v>
      </c>
      <c r="O128" s="57" t="s">
        <v>69</v>
      </c>
      <c r="P128" s="57" t="s">
        <v>70</v>
      </c>
      <c r="Q128" s="57" t="s">
        <v>71</v>
      </c>
      <c r="R128" s="57" t="s">
        <v>59</v>
      </c>
    </row>
    <row r="129" spans="2:18" ht="23.25" customHeight="1" x14ac:dyDescent="0.25">
      <c r="B129" s="38" t="s">
        <v>6</v>
      </c>
      <c r="C129" s="34">
        <f>SUM(D129:R129)</f>
        <v>118</v>
      </c>
      <c r="D129" s="35">
        <v>19</v>
      </c>
      <c r="E129" s="35">
        <v>1</v>
      </c>
      <c r="F129" s="35">
        <v>0</v>
      </c>
      <c r="G129" s="35">
        <v>1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97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</row>
    <row r="130" spans="2:18" ht="23.25" customHeight="1" x14ac:dyDescent="0.25">
      <c r="B130" s="38" t="s">
        <v>7</v>
      </c>
      <c r="C130" s="34">
        <f t="shared" ref="C130:C131" si="26">SUM(D130:R130)</f>
        <v>10631</v>
      </c>
      <c r="D130" s="35">
        <v>990</v>
      </c>
      <c r="E130" s="35">
        <v>99</v>
      </c>
      <c r="F130" s="35">
        <v>6</v>
      </c>
      <c r="G130" s="35">
        <v>23</v>
      </c>
      <c r="H130" s="35">
        <v>0</v>
      </c>
      <c r="I130" s="35">
        <v>1</v>
      </c>
      <c r="J130" s="35">
        <v>4</v>
      </c>
      <c r="K130" s="35">
        <v>0</v>
      </c>
      <c r="L130" s="35">
        <v>4</v>
      </c>
      <c r="M130" s="35">
        <v>9488</v>
      </c>
      <c r="N130" s="35">
        <v>0</v>
      </c>
      <c r="O130" s="35">
        <v>0</v>
      </c>
      <c r="P130" s="35">
        <v>1</v>
      </c>
      <c r="Q130" s="35">
        <v>0</v>
      </c>
      <c r="R130" s="35">
        <v>15</v>
      </c>
    </row>
    <row r="131" spans="2:18" ht="23.25" customHeight="1" x14ac:dyDescent="0.25">
      <c r="B131" s="38" t="s">
        <v>8</v>
      </c>
      <c r="C131" s="34">
        <f t="shared" si="26"/>
        <v>9183</v>
      </c>
      <c r="D131" s="35">
        <v>931</v>
      </c>
      <c r="E131" s="35">
        <v>120</v>
      </c>
      <c r="F131" s="35">
        <v>13</v>
      </c>
      <c r="G131" s="35">
        <v>20</v>
      </c>
      <c r="H131" s="35">
        <v>2</v>
      </c>
      <c r="I131" s="35">
        <v>0</v>
      </c>
      <c r="J131" s="35">
        <v>13</v>
      </c>
      <c r="K131" s="35">
        <v>0</v>
      </c>
      <c r="L131" s="35">
        <v>7</v>
      </c>
      <c r="M131" s="35">
        <v>8065</v>
      </c>
      <c r="N131" s="35">
        <v>3</v>
      </c>
      <c r="O131" s="35">
        <v>1</v>
      </c>
      <c r="P131" s="35">
        <v>0</v>
      </c>
      <c r="Q131" s="35">
        <v>2</v>
      </c>
      <c r="R131" s="35">
        <v>6</v>
      </c>
    </row>
    <row r="132" spans="2:18" ht="23.25" customHeight="1" thickBot="1" x14ac:dyDescent="0.3">
      <c r="B132" s="101" t="s">
        <v>9</v>
      </c>
      <c r="C132" s="102">
        <f>SUM(D132:R132)</f>
        <v>4302</v>
      </c>
      <c r="D132" s="103">
        <v>218</v>
      </c>
      <c r="E132" s="103">
        <v>15</v>
      </c>
      <c r="F132" s="103">
        <v>6</v>
      </c>
      <c r="G132" s="103">
        <v>20</v>
      </c>
      <c r="H132" s="103">
        <v>1</v>
      </c>
      <c r="I132" s="103">
        <v>0</v>
      </c>
      <c r="J132" s="103">
        <v>4</v>
      </c>
      <c r="K132" s="103">
        <v>1</v>
      </c>
      <c r="L132" s="103">
        <v>4</v>
      </c>
      <c r="M132" s="103">
        <v>4022</v>
      </c>
      <c r="N132" s="103">
        <v>1</v>
      </c>
      <c r="O132" s="103">
        <v>0</v>
      </c>
      <c r="P132" s="103">
        <v>1</v>
      </c>
      <c r="Q132" s="103">
        <v>5</v>
      </c>
      <c r="R132" s="103">
        <v>4</v>
      </c>
    </row>
    <row r="133" spans="2:18" ht="25.5" customHeight="1" x14ac:dyDescent="0.25">
      <c r="B133" s="115" t="s">
        <v>3</v>
      </c>
      <c r="C133" s="116">
        <f t="shared" ref="C133:R133" si="27">SUM(C129:C132)</f>
        <v>24234</v>
      </c>
      <c r="D133" s="117">
        <f t="shared" si="27"/>
        <v>2158</v>
      </c>
      <c r="E133" s="117">
        <f t="shared" si="27"/>
        <v>235</v>
      </c>
      <c r="F133" s="117">
        <f t="shared" si="27"/>
        <v>25</v>
      </c>
      <c r="G133" s="117">
        <f t="shared" si="27"/>
        <v>64</v>
      </c>
      <c r="H133" s="117">
        <f t="shared" si="27"/>
        <v>3</v>
      </c>
      <c r="I133" s="117">
        <f t="shared" si="27"/>
        <v>1</v>
      </c>
      <c r="J133" s="117">
        <f t="shared" si="27"/>
        <v>21</v>
      </c>
      <c r="K133" s="117">
        <f t="shared" si="27"/>
        <v>1</v>
      </c>
      <c r="L133" s="117">
        <f t="shared" si="27"/>
        <v>15</v>
      </c>
      <c r="M133" s="117">
        <f t="shared" si="27"/>
        <v>21672</v>
      </c>
      <c r="N133" s="117">
        <f t="shared" si="27"/>
        <v>4</v>
      </c>
      <c r="O133" s="117">
        <f t="shared" si="27"/>
        <v>1</v>
      </c>
      <c r="P133" s="117">
        <f t="shared" si="27"/>
        <v>2</v>
      </c>
      <c r="Q133" s="117">
        <f t="shared" si="27"/>
        <v>7</v>
      </c>
      <c r="R133" s="117">
        <f t="shared" si="27"/>
        <v>25</v>
      </c>
    </row>
    <row r="134" spans="2:18" ht="25.5" customHeight="1" thickBot="1" x14ac:dyDescent="0.3">
      <c r="B134" s="48" t="s">
        <v>22</v>
      </c>
      <c r="C134" s="127">
        <f>SUM(D134:R134)</f>
        <v>0.99999999999999989</v>
      </c>
      <c r="D134" s="127">
        <f>D133/$C$133</f>
        <v>8.9048444334406202E-2</v>
      </c>
      <c r="E134" s="127">
        <f t="shared" ref="E134:R134" si="28">E133/$C$133</f>
        <v>9.6971197491128175E-3</v>
      </c>
      <c r="F134" s="127">
        <f t="shared" si="28"/>
        <v>1.0316084839481719E-3</v>
      </c>
      <c r="G134" s="127">
        <f t="shared" si="28"/>
        <v>2.6409177189073204E-3</v>
      </c>
      <c r="H134" s="127">
        <f t="shared" si="28"/>
        <v>1.2379301807378064E-4</v>
      </c>
      <c r="I134" s="127">
        <f t="shared" si="28"/>
        <v>4.1264339357926881E-5</v>
      </c>
      <c r="J134" s="127">
        <f t="shared" si="28"/>
        <v>8.6655112651646442E-4</v>
      </c>
      <c r="K134" s="127">
        <f t="shared" si="28"/>
        <v>4.1264339357926881E-5</v>
      </c>
      <c r="L134" s="127">
        <f t="shared" si="28"/>
        <v>6.1896509036890319E-4</v>
      </c>
      <c r="M134" s="127">
        <f t="shared" si="28"/>
        <v>0.89428076256499134</v>
      </c>
      <c r="N134" s="127">
        <f t="shared" si="28"/>
        <v>1.6505735743170752E-4</v>
      </c>
      <c r="O134" s="127">
        <f t="shared" si="28"/>
        <v>4.1264339357926881E-5</v>
      </c>
      <c r="P134" s="127">
        <f t="shared" si="28"/>
        <v>8.2528678715853762E-5</v>
      </c>
      <c r="Q134" s="127">
        <f t="shared" si="28"/>
        <v>2.8885037550548814E-4</v>
      </c>
      <c r="R134" s="127">
        <f t="shared" si="28"/>
        <v>1.0316084839481719E-3</v>
      </c>
    </row>
    <row r="135" spans="2:18" ht="15" customHeight="1" x14ac:dyDescent="0.25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9"/>
    </row>
    <row r="136" spans="2:18" x14ac:dyDescent="0.25"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29"/>
    </row>
    <row r="137" spans="2:18" ht="16.5" x14ac:dyDescent="0.25">
      <c r="B137" s="131"/>
      <c r="C137" s="74"/>
      <c r="D137" s="73"/>
      <c r="E137" s="73"/>
      <c r="F137" s="132"/>
      <c r="G137" s="37"/>
      <c r="H137" s="74"/>
      <c r="I137" s="74"/>
      <c r="J137" s="73"/>
      <c r="K137" s="73"/>
      <c r="L137" s="39"/>
      <c r="M137" s="40"/>
      <c r="N137" s="40"/>
      <c r="O137" s="40"/>
      <c r="P137" s="40"/>
      <c r="Q137" s="40"/>
      <c r="R137" s="40"/>
    </row>
    <row r="138" spans="2:18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2:18" ht="18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2:18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2:18" ht="16.5" x14ac:dyDescent="0.25">
      <c r="B141" s="131"/>
      <c r="C141" s="74"/>
      <c r="D141" s="73"/>
      <c r="E141" s="73"/>
      <c r="F141" s="132"/>
      <c r="G141" s="46"/>
      <c r="H141" s="74"/>
      <c r="I141" s="74"/>
      <c r="J141" s="74"/>
      <c r="K141" s="74"/>
      <c r="M141" s="76"/>
      <c r="N141" s="76"/>
      <c r="O141" s="76"/>
      <c r="P141" s="76"/>
      <c r="Q141" s="76"/>
      <c r="R141" s="76"/>
    </row>
    <row r="142" spans="2:18" ht="27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33"/>
      <c r="N142" s="17"/>
      <c r="O142" s="17"/>
      <c r="P142" s="17"/>
      <c r="Q142" s="17"/>
      <c r="R142" s="1"/>
    </row>
    <row r="143" spans="2:18" ht="22.9" customHeight="1" x14ac:dyDescent="0.25">
      <c r="B143" s="93" t="s">
        <v>72</v>
      </c>
      <c r="C143" s="134" t="s">
        <v>73</v>
      </c>
      <c r="D143" s="87" t="s">
        <v>74</v>
      </c>
      <c r="E143" s="89"/>
      <c r="F143" s="135" t="s">
        <v>75</v>
      </c>
      <c r="G143" s="136"/>
      <c r="H143" s="136"/>
      <c r="I143" s="136"/>
      <c r="J143" s="136"/>
      <c r="K143" s="136"/>
      <c r="L143" s="136"/>
      <c r="M143" s="137"/>
      <c r="N143" s="138" t="s">
        <v>50</v>
      </c>
      <c r="O143" s="139"/>
      <c r="P143" s="139"/>
      <c r="Q143" s="140"/>
    </row>
    <row r="144" spans="2:18" ht="33.75" customHeight="1" x14ac:dyDescent="0.25">
      <c r="B144" s="141"/>
      <c r="C144" s="142"/>
      <c r="D144" s="143" t="s">
        <v>4</v>
      </c>
      <c r="E144" s="144" t="s">
        <v>5</v>
      </c>
      <c r="F144" s="145" t="s">
        <v>28</v>
      </c>
      <c r="G144" s="145" t="s">
        <v>29</v>
      </c>
      <c r="H144" s="145" t="s">
        <v>30</v>
      </c>
      <c r="I144" s="145" t="s">
        <v>31</v>
      </c>
      <c r="J144" s="145" t="s">
        <v>32</v>
      </c>
      <c r="K144" s="145" t="s">
        <v>33</v>
      </c>
      <c r="L144" s="145" t="s">
        <v>34</v>
      </c>
      <c r="M144" s="146" t="s">
        <v>35</v>
      </c>
      <c r="N144" s="147" t="s">
        <v>6</v>
      </c>
      <c r="O144" s="147" t="s">
        <v>7</v>
      </c>
      <c r="P144" s="147" t="s">
        <v>8</v>
      </c>
      <c r="Q144" s="148" t="s">
        <v>9</v>
      </c>
    </row>
    <row r="145" spans="2:17" ht="17.25" customHeight="1" x14ac:dyDescent="0.25">
      <c r="B145" s="38" t="s">
        <v>76</v>
      </c>
      <c r="C145" s="34">
        <f t="shared" ref="C145:C169" si="29">SUM(D145:E145)</f>
        <v>294</v>
      </c>
      <c r="D145" s="149">
        <v>260</v>
      </c>
      <c r="E145" s="35">
        <v>34</v>
      </c>
      <c r="F145" s="35">
        <v>22</v>
      </c>
      <c r="G145" s="35">
        <v>42</v>
      </c>
      <c r="H145" s="35">
        <v>56</v>
      </c>
      <c r="I145" s="35">
        <v>34</v>
      </c>
      <c r="J145" s="35">
        <v>61</v>
      </c>
      <c r="K145" s="35">
        <v>34</v>
      </c>
      <c r="L145" s="35">
        <v>36</v>
      </c>
      <c r="M145" s="35">
        <v>9</v>
      </c>
      <c r="N145" s="149">
        <v>1</v>
      </c>
      <c r="O145" s="149">
        <v>111</v>
      </c>
      <c r="P145" s="149">
        <v>117</v>
      </c>
      <c r="Q145" s="149">
        <v>65</v>
      </c>
    </row>
    <row r="146" spans="2:17" ht="17.25" customHeight="1" x14ac:dyDescent="0.25">
      <c r="B146" s="38" t="s">
        <v>77</v>
      </c>
      <c r="C146" s="34">
        <f t="shared" si="29"/>
        <v>1351</v>
      </c>
      <c r="D146" s="35">
        <v>1101</v>
      </c>
      <c r="E146" s="35">
        <v>250</v>
      </c>
      <c r="F146" s="35">
        <v>78</v>
      </c>
      <c r="G146" s="35">
        <v>130</v>
      </c>
      <c r="H146" s="35">
        <v>186</v>
      </c>
      <c r="I146" s="35">
        <v>190</v>
      </c>
      <c r="J146" s="35">
        <v>260</v>
      </c>
      <c r="K146" s="35">
        <v>229</v>
      </c>
      <c r="L146" s="35">
        <v>150</v>
      </c>
      <c r="M146" s="35">
        <v>128</v>
      </c>
      <c r="N146" s="35">
        <v>6</v>
      </c>
      <c r="O146" s="35">
        <v>666</v>
      </c>
      <c r="P146" s="35">
        <v>500</v>
      </c>
      <c r="Q146" s="35">
        <v>179</v>
      </c>
    </row>
    <row r="147" spans="2:17" ht="17.25" customHeight="1" x14ac:dyDescent="0.25">
      <c r="B147" s="38" t="s">
        <v>78</v>
      </c>
      <c r="C147" s="34">
        <f t="shared" si="29"/>
        <v>532</v>
      </c>
      <c r="D147" s="35">
        <v>472</v>
      </c>
      <c r="E147" s="35">
        <v>60</v>
      </c>
      <c r="F147" s="35">
        <v>18</v>
      </c>
      <c r="G147" s="35">
        <v>46</v>
      </c>
      <c r="H147" s="35">
        <v>64</v>
      </c>
      <c r="I147" s="35">
        <v>55</v>
      </c>
      <c r="J147" s="35">
        <v>132</v>
      </c>
      <c r="K147" s="35">
        <v>110</v>
      </c>
      <c r="L147" s="35">
        <v>76</v>
      </c>
      <c r="M147" s="35">
        <v>31</v>
      </c>
      <c r="N147" s="35">
        <v>3</v>
      </c>
      <c r="O147" s="35">
        <v>230</v>
      </c>
      <c r="P147" s="35">
        <v>241</v>
      </c>
      <c r="Q147" s="35">
        <v>58</v>
      </c>
    </row>
    <row r="148" spans="2:17" ht="17.25" customHeight="1" x14ac:dyDescent="0.25">
      <c r="B148" s="38" t="s">
        <v>79</v>
      </c>
      <c r="C148" s="34">
        <f t="shared" si="29"/>
        <v>2481</v>
      </c>
      <c r="D148" s="35">
        <v>2007</v>
      </c>
      <c r="E148" s="35">
        <v>474</v>
      </c>
      <c r="F148" s="35">
        <v>201</v>
      </c>
      <c r="G148" s="35">
        <v>359</v>
      </c>
      <c r="H148" s="35">
        <v>349</v>
      </c>
      <c r="I148" s="35">
        <v>258</v>
      </c>
      <c r="J148" s="35">
        <v>432</v>
      </c>
      <c r="K148" s="35">
        <v>378</v>
      </c>
      <c r="L148" s="35">
        <v>277</v>
      </c>
      <c r="M148" s="35">
        <v>227</v>
      </c>
      <c r="N148" s="35">
        <v>2</v>
      </c>
      <c r="O148" s="35">
        <v>1221</v>
      </c>
      <c r="P148" s="35">
        <v>866</v>
      </c>
      <c r="Q148" s="35">
        <v>392</v>
      </c>
    </row>
    <row r="149" spans="2:17" ht="17.25" customHeight="1" x14ac:dyDescent="0.25">
      <c r="B149" s="38" t="s">
        <v>80</v>
      </c>
      <c r="C149" s="34">
        <f t="shared" si="29"/>
        <v>852</v>
      </c>
      <c r="D149" s="35">
        <v>744</v>
      </c>
      <c r="E149" s="35">
        <v>108</v>
      </c>
      <c r="F149" s="35">
        <v>45</v>
      </c>
      <c r="G149" s="35">
        <v>88</v>
      </c>
      <c r="H149" s="35">
        <v>147</v>
      </c>
      <c r="I149" s="35">
        <v>128</v>
      </c>
      <c r="J149" s="35">
        <v>168</v>
      </c>
      <c r="K149" s="35">
        <v>138</v>
      </c>
      <c r="L149" s="35">
        <v>81</v>
      </c>
      <c r="M149" s="35">
        <v>57</v>
      </c>
      <c r="N149" s="35">
        <v>8</v>
      </c>
      <c r="O149" s="35">
        <v>347</v>
      </c>
      <c r="P149" s="35">
        <v>346</v>
      </c>
      <c r="Q149" s="35">
        <v>151</v>
      </c>
    </row>
    <row r="150" spans="2:17" ht="17.25" customHeight="1" x14ac:dyDescent="0.25">
      <c r="B150" s="38" t="s">
        <v>81</v>
      </c>
      <c r="C150" s="34">
        <f t="shared" si="29"/>
        <v>664</v>
      </c>
      <c r="D150" s="35">
        <v>577</v>
      </c>
      <c r="E150" s="35">
        <v>87</v>
      </c>
      <c r="F150" s="35">
        <v>27</v>
      </c>
      <c r="G150" s="35">
        <v>71</v>
      </c>
      <c r="H150" s="35">
        <v>107</v>
      </c>
      <c r="I150" s="35">
        <v>101</v>
      </c>
      <c r="J150" s="35">
        <v>132</v>
      </c>
      <c r="K150" s="35">
        <v>122</v>
      </c>
      <c r="L150" s="35">
        <v>74</v>
      </c>
      <c r="M150" s="35">
        <v>30</v>
      </c>
      <c r="N150" s="35">
        <v>5</v>
      </c>
      <c r="O150" s="35">
        <v>311</v>
      </c>
      <c r="P150" s="35">
        <v>239</v>
      </c>
      <c r="Q150" s="35">
        <v>109</v>
      </c>
    </row>
    <row r="151" spans="2:17" ht="17.25" customHeight="1" x14ac:dyDescent="0.25">
      <c r="B151" s="38" t="s">
        <v>82</v>
      </c>
      <c r="C151" s="34">
        <f t="shared" si="29"/>
        <v>363</v>
      </c>
      <c r="D151" s="35">
        <v>296</v>
      </c>
      <c r="E151" s="35">
        <v>67</v>
      </c>
      <c r="F151" s="35">
        <v>21</v>
      </c>
      <c r="G151" s="35">
        <v>48</v>
      </c>
      <c r="H151" s="35">
        <v>61</v>
      </c>
      <c r="I151" s="35">
        <v>35</v>
      </c>
      <c r="J151" s="35">
        <v>67</v>
      </c>
      <c r="K151" s="35">
        <v>49</v>
      </c>
      <c r="L151" s="35">
        <v>41</v>
      </c>
      <c r="M151" s="35">
        <v>41</v>
      </c>
      <c r="N151" s="35">
        <v>2</v>
      </c>
      <c r="O151" s="35">
        <v>153</v>
      </c>
      <c r="P151" s="35">
        <v>152</v>
      </c>
      <c r="Q151" s="35">
        <v>56</v>
      </c>
    </row>
    <row r="152" spans="2:17" ht="17.25" customHeight="1" x14ac:dyDescent="0.25">
      <c r="B152" s="38" t="s">
        <v>83</v>
      </c>
      <c r="C152" s="34">
        <f t="shared" si="29"/>
        <v>1794</v>
      </c>
      <c r="D152" s="35">
        <v>1546</v>
      </c>
      <c r="E152" s="35">
        <v>248</v>
      </c>
      <c r="F152" s="35">
        <v>106</v>
      </c>
      <c r="G152" s="35">
        <v>230</v>
      </c>
      <c r="H152" s="35">
        <v>275</v>
      </c>
      <c r="I152" s="35">
        <v>217</v>
      </c>
      <c r="J152" s="35">
        <v>357</v>
      </c>
      <c r="K152" s="35">
        <v>309</v>
      </c>
      <c r="L152" s="35">
        <v>210</v>
      </c>
      <c r="M152" s="35">
        <v>90</v>
      </c>
      <c r="N152" s="35">
        <v>8</v>
      </c>
      <c r="O152" s="35">
        <v>856</v>
      </c>
      <c r="P152" s="35">
        <v>650</v>
      </c>
      <c r="Q152" s="35">
        <v>280</v>
      </c>
    </row>
    <row r="153" spans="2:17" ht="17.25" customHeight="1" x14ac:dyDescent="0.25">
      <c r="B153" s="38" t="s">
        <v>84</v>
      </c>
      <c r="C153" s="34">
        <f t="shared" si="29"/>
        <v>366</v>
      </c>
      <c r="D153" s="35">
        <v>292</v>
      </c>
      <c r="E153" s="35">
        <v>74</v>
      </c>
      <c r="F153" s="35">
        <v>34</v>
      </c>
      <c r="G153" s="35">
        <v>53</v>
      </c>
      <c r="H153" s="35">
        <v>58</v>
      </c>
      <c r="I153" s="35">
        <v>47</v>
      </c>
      <c r="J153" s="35">
        <v>74</v>
      </c>
      <c r="K153" s="35">
        <v>41</v>
      </c>
      <c r="L153" s="35">
        <v>40</v>
      </c>
      <c r="M153" s="35">
        <v>19</v>
      </c>
      <c r="N153" s="35">
        <v>1</v>
      </c>
      <c r="O153" s="35">
        <v>191</v>
      </c>
      <c r="P153" s="35">
        <v>145</v>
      </c>
      <c r="Q153" s="35">
        <v>29</v>
      </c>
    </row>
    <row r="154" spans="2:17" ht="17.25" customHeight="1" x14ac:dyDescent="0.25">
      <c r="B154" s="38" t="s">
        <v>85</v>
      </c>
      <c r="C154" s="34">
        <f t="shared" si="29"/>
        <v>883</v>
      </c>
      <c r="D154" s="35">
        <v>753</v>
      </c>
      <c r="E154" s="35">
        <v>130</v>
      </c>
      <c r="F154" s="35">
        <v>44</v>
      </c>
      <c r="G154" s="35">
        <v>107</v>
      </c>
      <c r="H154" s="35">
        <v>157</v>
      </c>
      <c r="I154" s="35">
        <v>130</v>
      </c>
      <c r="J154" s="35">
        <v>183</v>
      </c>
      <c r="K154" s="35">
        <v>139</v>
      </c>
      <c r="L154" s="35">
        <v>80</v>
      </c>
      <c r="M154" s="35">
        <v>43</v>
      </c>
      <c r="N154" s="35">
        <v>0</v>
      </c>
      <c r="O154" s="35">
        <v>390</v>
      </c>
      <c r="P154" s="35">
        <v>319</v>
      </c>
      <c r="Q154" s="35">
        <v>174</v>
      </c>
    </row>
    <row r="155" spans="2:17" ht="17.25" customHeight="1" x14ac:dyDescent="0.25">
      <c r="B155" s="38" t="s">
        <v>86</v>
      </c>
      <c r="C155" s="34">
        <f t="shared" si="29"/>
        <v>1249</v>
      </c>
      <c r="D155" s="35">
        <v>1085</v>
      </c>
      <c r="E155" s="35">
        <v>164</v>
      </c>
      <c r="F155" s="35">
        <v>55</v>
      </c>
      <c r="G155" s="35">
        <v>141</v>
      </c>
      <c r="H155" s="35">
        <v>198</v>
      </c>
      <c r="I155" s="35">
        <v>188</v>
      </c>
      <c r="J155" s="35">
        <v>281</v>
      </c>
      <c r="K155" s="35">
        <v>218</v>
      </c>
      <c r="L155" s="35">
        <v>108</v>
      </c>
      <c r="M155" s="35">
        <v>60</v>
      </c>
      <c r="N155" s="35">
        <v>9</v>
      </c>
      <c r="O155" s="35">
        <v>564</v>
      </c>
      <c r="P155" s="35">
        <v>475</v>
      </c>
      <c r="Q155" s="35">
        <v>201</v>
      </c>
    </row>
    <row r="156" spans="2:17" ht="17.25" customHeight="1" x14ac:dyDescent="0.25">
      <c r="B156" s="38" t="s">
        <v>87</v>
      </c>
      <c r="C156" s="34">
        <f t="shared" si="29"/>
        <v>1201</v>
      </c>
      <c r="D156" s="35">
        <v>991</v>
      </c>
      <c r="E156" s="35">
        <v>210</v>
      </c>
      <c r="F156" s="35">
        <v>89</v>
      </c>
      <c r="G156" s="35">
        <v>155</v>
      </c>
      <c r="H156" s="35">
        <v>233</v>
      </c>
      <c r="I156" s="35">
        <v>182</v>
      </c>
      <c r="J156" s="35">
        <v>215</v>
      </c>
      <c r="K156" s="35">
        <v>150</v>
      </c>
      <c r="L156" s="35">
        <v>100</v>
      </c>
      <c r="M156" s="35">
        <v>77</v>
      </c>
      <c r="N156" s="35">
        <v>7</v>
      </c>
      <c r="O156" s="35">
        <v>551</v>
      </c>
      <c r="P156" s="35">
        <v>439</v>
      </c>
      <c r="Q156" s="35">
        <v>204</v>
      </c>
    </row>
    <row r="157" spans="2:17" ht="17.25" customHeight="1" x14ac:dyDescent="0.25">
      <c r="B157" s="38" t="s">
        <v>88</v>
      </c>
      <c r="C157" s="34">
        <f t="shared" si="29"/>
        <v>1441</v>
      </c>
      <c r="D157" s="35">
        <v>1230</v>
      </c>
      <c r="E157" s="35">
        <v>211</v>
      </c>
      <c r="F157" s="35">
        <v>138</v>
      </c>
      <c r="G157" s="35">
        <v>202</v>
      </c>
      <c r="H157" s="35">
        <v>236</v>
      </c>
      <c r="I157" s="35">
        <v>192</v>
      </c>
      <c r="J157" s="35">
        <v>281</v>
      </c>
      <c r="K157" s="35">
        <v>231</v>
      </c>
      <c r="L157" s="35">
        <v>92</v>
      </c>
      <c r="M157" s="35">
        <v>69</v>
      </c>
      <c r="N157" s="35">
        <v>3</v>
      </c>
      <c r="O157" s="35">
        <v>577</v>
      </c>
      <c r="P157" s="35">
        <v>615</v>
      </c>
      <c r="Q157" s="35">
        <v>246</v>
      </c>
    </row>
    <row r="158" spans="2:17" ht="17.25" customHeight="1" x14ac:dyDescent="0.25">
      <c r="B158" s="38" t="s">
        <v>89</v>
      </c>
      <c r="C158" s="34">
        <f t="shared" si="29"/>
        <v>750</v>
      </c>
      <c r="D158" s="35">
        <v>670</v>
      </c>
      <c r="E158" s="35">
        <v>80</v>
      </c>
      <c r="F158" s="35">
        <v>23</v>
      </c>
      <c r="G158" s="35">
        <v>81</v>
      </c>
      <c r="H158" s="35">
        <v>118</v>
      </c>
      <c r="I158" s="35">
        <v>140</v>
      </c>
      <c r="J158" s="35">
        <v>201</v>
      </c>
      <c r="K158" s="35">
        <v>114</v>
      </c>
      <c r="L158" s="35">
        <v>53</v>
      </c>
      <c r="M158" s="35">
        <v>20</v>
      </c>
      <c r="N158" s="35">
        <v>1</v>
      </c>
      <c r="O158" s="35">
        <v>293</v>
      </c>
      <c r="P158" s="35">
        <v>311</v>
      </c>
      <c r="Q158" s="35">
        <v>145</v>
      </c>
    </row>
    <row r="159" spans="2:17" ht="17.25" customHeight="1" x14ac:dyDescent="0.25">
      <c r="B159" s="38" t="s">
        <v>90</v>
      </c>
      <c r="C159" s="34">
        <f t="shared" si="29"/>
        <v>4827</v>
      </c>
      <c r="D159" s="35">
        <v>3975</v>
      </c>
      <c r="E159" s="35">
        <v>852</v>
      </c>
      <c r="F159" s="35">
        <v>324</v>
      </c>
      <c r="G159" s="35">
        <v>683</v>
      </c>
      <c r="H159" s="35">
        <v>818</v>
      </c>
      <c r="I159" s="35">
        <v>634</v>
      </c>
      <c r="J159" s="35">
        <v>901</v>
      </c>
      <c r="K159" s="35">
        <v>697</v>
      </c>
      <c r="L159" s="35">
        <v>401</v>
      </c>
      <c r="M159" s="35">
        <v>369</v>
      </c>
      <c r="N159" s="35">
        <v>41</v>
      </c>
      <c r="O159" s="35">
        <v>2092</v>
      </c>
      <c r="P159" s="35">
        <v>1686</v>
      </c>
      <c r="Q159" s="35">
        <v>1008</v>
      </c>
    </row>
    <row r="160" spans="2:17" ht="17.25" customHeight="1" x14ac:dyDescent="0.25">
      <c r="B160" s="38" t="s">
        <v>91</v>
      </c>
      <c r="C160" s="34">
        <f t="shared" si="29"/>
        <v>571</v>
      </c>
      <c r="D160" s="35">
        <v>483</v>
      </c>
      <c r="E160" s="35">
        <v>88</v>
      </c>
      <c r="F160" s="35">
        <v>40</v>
      </c>
      <c r="G160" s="35">
        <v>87</v>
      </c>
      <c r="H160" s="35">
        <v>111</v>
      </c>
      <c r="I160" s="35">
        <v>67</v>
      </c>
      <c r="J160" s="35">
        <v>102</v>
      </c>
      <c r="K160" s="35">
        <v>102</v>
      </c>
      <c r="L160" s="35">
        <v>40</v>
      </c>
      <c r="M160" s="35">
        <v>22</v>
      </c>
      <c r="N160" s="35">
        <v>0</v>
      </c>
      <c r="O160" s="35">
        <v>243</v>
      </c>
      <c r="P160" s="35">
        <v>209</v>
      </c>
      <c r="Q160" s="35">
        <v>119</v>
      </c>
    </row>
    <row r="161" spans="2:19" ht="17.25" customHeight="1" x14ac:dyDescent="0.25">
      <c r="B161" s="38" t="s">
        <v>92</v>
      </c>
      <c r="C161" s="34">
        <f t="shared" si="29"/>
        <v>247</v>
      </c>
      <c r="D161" s="35">
        <v>225</v>
      </c>
      <c r="E161" s="35">
        <v>22</v>
      </c>
      <c r="F161" s="35">
        <v>12</v>
      </c>
      <c r="G161" s="35">
        <v>26</v>
      </c>
      <c r="H161" s="35">
        <v>38</v>
      </c>
      <c r="I161" s="35">
        <v>32</v>
      </c>
      <c r="J161" s="35">
        <v>65</v>
      </c>
      <c r="K161" s="35">
        <v>42</v>
      </c>
      <c r="L161" s="35">
        <v>17</v>
      </c>
      <c r="M161" s="35">
        <v>15</v>
      </c>
      <c r="N161" s="35">
        <v>4</v>
      </c>
      <c r="O161" s="35">
        <v>117</v>
      </c>
      <c r="P161" s="35">
        <v>61</v>
      </c>
      <c r="Q161" s="35">
        <v>65</v>
      </c>
    </row>
    <row r="162" spans="2:19" ht="17.25" customHeight="1" x14ac:dyDescent="0.25">
      <c r="B162" s="38" t="s">
        <v>93</v>
      </c>
      <c r="C162" s="34">
        <f t="shared" si="29"/>
        <v>312</v>
      </c>
      <c r="D162" s="35">
        <v>259</v>
      </c>
      <c r="E162" s="35">
        <v>53</v>
      </c>
      <c r="F162" s="35">
        <v>27</v>
      </c>
      <c r="G162" s="35">
        <v>31</v>
      </c>
      <c r="H162" s="35">
        <v>44</v>
      </c>
      <c r="I162" s="35">
        <v>37</v>
      </c>
      <c r="J162" s="35">
        <v>55</v>
      </c>
      <c r="K162" s="35">
        <v>57</v>
      </c>
      <c r="L162" s="35">
        <v>35</v>
      </c>
      <c r="M162" s="35">
        <v>26</v>
      </c>
      <c r="N162" s="35">
        <v>0</v>
      </c>
      <c r="O162" s="35">
        <v>149</v>
      </c>
      <c r="P162" s="35">
        <v>117</v>
      </c>
      <c r="Q162" s="35">
        <v>46</v>
      </c>
    </row>
    <row r="163" spans="2:19" ht="17.25" customHeight="1" x14ac:dyDescent="0.25">
      <c r="B163" s="38" t="s">
        <v>94</v>
      </c>
      <c r="C163" s="34">
        <f t="shared" si="29"/>
        <v>220</v>
      </c>
      <c r="D163" s="35">
        <v>175</v>
      </c>
      <c r="E163" s="35">
        <v>45</v>
      </c>
      <c r="F163" s="35">
        <v>12</v>
      </c>
      <c r="G163" s="35">
        <v>28</v>
      </c>
      <c r="H163" s="35">
        <v>36</v>
      </c>
      <c r="I163" s="35">
        <v>27</v>
      </c>
      <c r="J163" s="35">
        <v>51</v>
      </c>
      <c r="K163" s="35">
        <v>34</v>
      </c>
      <c r="L163" s="35">
        <v>17</v>
      </c>
      <c r="M163" s="35">
        <v>15</v>
      </c>
      <c r="N163" s="35">
        <v>0</v>
      </c>
      <c r="O163" s="35">
        <v>83</v>
      </c>
      <c r="P163" s="35">
        <v>95</v>
      </c>
      <c r="Q163" s="35">
        <v>42</v>
      </c>
    </row>
    <row r="164" spans="2:19" ht="17.25" customHeight="1" x14ac:dyDescent="0.25">
      <c r="B164" s="38" t="s">
        <v>95</v>
      </c>
      <c r="C164" s="34">
        <f t="shared" si="29"/>
        <v>1274</v>
      </c>
      <c r="D164" s="35">
        <v>1128</v>
      </c>
      <c r="E164" s="35">
        <v>146</v>
      </c>
      <c r="F164" s="35">
        <v>41</v>
      </c>
      <c r="G164" s="35">
        <v>131</v>
      </c>
      <c r="H164" s="35">
        <v>151</v>
      </c>
      <c r="I164" s="35">
        <v>221</v>
      </c>
      <c r="J164" s="35">
        <v>324</v>
      </c>
      <c r="K164" s="35">
        <v>231</v>
      </c>
      <c r="L164" s="35">
        <v>115</v>
      </c>
      <c r="M164" s="35">
        <v>60</v>
      </c>
      <c r="N164" s="35">
        <v>0</v>
      </c>
      <c r="O164" s="35">
        <v>590</v>
      </c>
      <c r="P164" s="35">
        <v>524</v>
      </c>
      <c r="Q164" s="35">
        <v>160</v>
      </c>
    </row>
    <row r="165" spans="2:19" ht="17.25" customHeight="1" x14ac:dyDescent="0.25">
      <c r="B165" s="38" t="s">
        <v>96</v>
      </c>
      <c r="C165" s="34">
        <f t="shared" si="29"/>
        <v>728</v>
      </c>
      <c r="D165" s="35">
        <v>654</v>
      </c>
      <c r="E165" s="35">
        <v>74</v>
      </c>
      <c r="F165" s="35">
        <v>22</v>
      </c>
      <c r="G165" s="35">
        <v>62</v>
      </c>
      <c r="H165" s="35">
        <v>94</v>
      </c>
      <c r="I165" s="35">
        <v>90</v>
      </c>
      <c r="J165" s="35">
        <v>162</v>
      </c>
      <c r="K165" s="35">
        <v>134</v>
      </c>
      <c r="L165" s="35">
        <v>107</v>
      </c>
      <c r="M165" s="35">
        <v>57</v>
      </c>
      <c r="N165" s="35">
        <v>6</v>
      </c>
      <c r="O165" s="35">
        <v>288</v>
      </c>
      <c r="P165" s="35">
        <v>330</v>
      </c>
      <c r="Q165" s="35">
        <v>104</v>
      </c>
    </row>
    <row r="166" spans="2:19" ht="17.25" customHeight="1" x14ac:dyDescent="0.25">
      <c r="B166" s="38" t="s">
        <v>97</v>
      </c>
      <c r="C166" s="34">
        <f t="shared" si="29"/>
        <v>1150</v>
      </c>
      <c r="D166" s="35">
        <v>953</v>
      </c>
      <c r="E166" s="35">
        <v>197</v>
      </c>
      <c r="F166" s="35">
        <v>56</v>
      </c>
      <c r="G166" s="35">
        <v>154</v>
      </c>
      <c r="H166" s="35">
        <v>201</v>
      </c>
      <c r="I166" s="35">
        <v>166</v>
      </c>
      <c r="J166" s="35">
        <v>214</v>
      </c>
      <c r="K166" s="35">
        <v>170</v>
      </c>
      <c r="L166" s="35">
        <v>100</v>
      </c>
      <c r="M166" s="35">
        <v>89</v>
      </c>
      <c r="N166" s="35">
        <v>12</v>
      </c>
      <c r="O166" s="35">
        <v>511</v>
      </c>
      <c r="P166" s="35">
        <v>389</v>
      </c>
      <c r="Q166" s="35">
        <v>238</v>
      </c>
    </row>
    <row r="167" spans="2:19" ht="17.25" customHeight="1" x14ac:dyDescent="0.25">
      <c r="B167" s="38" t="s">
        <v>98</v>
      </c>
      <c r="C167" s="34">
        <f t="shared" si="29"/>
        <v>471</v>
      </c>
      <c r="D167" s="35">
        <v>403</v>
      </c>
      <c r="E167" s="35">
        <v>68</v>
      </c>
      <c r="F167" s="35">
        <v>26</v>
      </c>
      <c r="G167" s="35">
        <v>58</v>
      </c>
      <c r="H167" s="35">
        <v>47</v>
      </c>
      <c r="I167" s="35">
        <v>65</v>
      </c>
      <c r="J167" s="35">
        <v>117</v>
      </c>
      <c r="K167" s="35">
        <v>75</v>
      </c>
      <c r="L167" s="35">
        <v>54</v>
      </c>
      <c r="M167" s="35">
        <v>29</v>
      </c>
      <c r="N167" s="35">
        <v>4</v>
      </c>
      <c r="O167" s="35">
        <v>218</v>
      </c>
      <c r="P167" s="35">
        <v>181</v>
      </c>
      <c r="Q167" s="35">
        <v>68</v>
      </c>
    </row>
    <row r="168" spans="2:19" ht="17.25" customHeight="1" x14ac:dyDescent="0.25">
      <c r="B168" s="38" t="s">
        <v>99</v>
      </c>
      <c r="C168" s="34">
        <f t="shared" si="29"/>
        <v>361</v>
      </c>
      <c r="D168" s="35">
        <v>308</v>
      </c>
      <c r="E168" s="35">
        <v>53</v>
      </c>
      <c r="F168" s="35">
        <v>29</v>
      </c>
      <c r="G168" s="35">
        <v>40</v>
      </c>
      <c r="H168" s="35">
        <v>78</v>
      </c>
      <c r="I168" s="35">
        <v>50</v>
      </c>
      <c r="J168" s="35">
        <v>78</v>
      </c>
      <c r="K168" s="35">
        <v>54</v>
      </c>
      <c r="L168" s="35">
        <v>18</v>
      </c>
      <c r="M168" s="35">
        <v>14</v>
      </c>
      <c r="N168" s="35">
        <v>1</v>
      </c>
      <c r="O168" s="35">
        <v>145</v>
      </c>
      <c r="P168" s="35">
        <v>169</v>
      </c>
      <c r="Q168" s="35">
        <v>46</v>
      </c>
    </row>
    <row r="169" spans="2:19" ht="17.25" customHeight="1" thickBot="1" x14ac:dyDescent="0.3">
      <c r="B169" s="101" t="s">
        <v>100</v>
      </c>
      <c r="C169" s="102">
        <f t="shared" si="29"/>
        <v>379</v>
      </c>
      <c r="D169" s="103">
        <v>334</v>
      </c>
      <c r="E169" s="103">
        <v>45</v>
      </c>
      <c r="F169" s="103">
        <v>21</v>
      </c>
      <c r="G169" s="103">
        <v>69</v>
      </c>
      <c r="H169" s="103">
        <v>91</v>
      </c>
      <c r="I169" s="103">
        <v>51</v>
      </c>
      <c r="J169" s="103">
        <v>65</v>
      </c>
      <c r="K169" s="103">
        <v>47</v>
      </c>
      <c r="L169" s="103">
        <v>24</v>
      </c>
      <c r="M169" s="103">
        <v>11</v>
      </c>
      <c r="N169" s="103">
        <v>2</v>
      </c>
      <c r="O169" s="103">
        <v>113</v>
      </c>
      <c r="P169" s="103">
        <v>137</v>
      </c>
      <c r="Q169" s="103">
        <v>127</v>
      </c>
    </row>
    <row r="170" spans="2:19" ht="20.25" customHeight="1" x14ac:dyDescent="0.25">
      <c r="B170" s="115" t="s">
        <v>3</v>
      </c>
      <c r="C170" s="116">
        <f t="shared" ref="C170:M170" si="30">SUM(C145:C169)</f>
        <v>24761</v>
      </c>
      <c r="D170" s="117">
        <f t="shared" si="30"/>
        <v>20921</v>
      </c>
      <c r="E170" s="117">
        <f t="shared" si="30"/>
        <v>3840</v>
      </c>
      <c r="F170" s="116">
        <f t="shared" si="30"/>
        <v>1511</v>
      </c>
      <c r="G170" s="116">
        <f t="shared" si="30"/>
        <v>3122</v>
      </c>
      <c r="H170" s="116">
        <f t="shared" si="30"/>
        <v>3954</v>
      </c>
      <c r="I170" s="116">
        <f t="shared" si="30"/>
        <v>3337</v>
      </c>
      <c r="J170" s="116">
        <f t="shared" si="30"/>
        <v>4978</v>
      </c>
      <c r="K170" s="116">
        <f t="shared" si="30"/>
        <v>3905</v>
      </c>
      <c r="L170" s="116">
        <f t="shared" si="30"/>
        <v>2346</v>
      </c>
      <c r="M170" s="116">
        <f t="shared" si="30"/>
        <v>1608</v>
      </c>
      <c r="N170" s="117">
        <f>SUM(N145:N169)</f>
        <v>126</v>
      </c>
      <c r="O170" s="117">
        <f t="shared" ref="O170:Q170" si="31">SUM(O145:O169)</f>
        <v>11010</v>
      </c>
      <c r="P170" s="117">
        <f t="shared" si="31"/>
        <v>9313</v>
      </c>
      <c r="Q170" s="117">
        <f t="shared" si="31"/>
        <v>4312</v>
      </c>
    </row>
    <row r="171" spans="2:19" ht="15.75" thickBot="1" x14ac:dyDescent="0.3">
      <c r="B171" s="150" t="s">
        <v>22</v>
      </c>
      <c r="C171" s="151">
        <f>SUM(D171:E171)</f>
        <v>1</v>
      </c>
      <c r="D171" s="151">
        <f>D170/$C$170</f>
        <v>0.84491741044384316</v>
      </c>
      <c r="E171" s="151">
        <f t="shared" ref="E171:Q171" si="32">E170/$C$170</f>
        <v>0.15508258955615686</v>
      </c>
      <c r="F171" s="151">
        <f t="shared" si="32"/>
        <v>6.1023383546706514E-2</v>
      </c>
      <c r="G171" s="151">
        <f t="shared" si="32"/>
        <v>0.12608537619643795</v>
      </c>
      <c r="H171" s="151">
        <f t="shared" si="32"/>
        <v>0.15968660393360526</v>
      </c>
      <c r="I171" s="151">
        <f t="shared" si="32"/>
        <v>0.13476838576794153</v>
      </c>
      <c r="J171" s="151">
        <f t="shared" si="32"/>
        <v>0.20104196114858042</v>
      </c>
      <c r="K171" s="151">
        <f t="shared" si="32"/>
        <v>0.15770768547312305</v>
      </c>
      <c r="L171" s="151">
        <f t="shared" si="32"/>
        <v>9.4745769556964579E-2</v>
      </c>
      <c r="M171" s="151">
        <f t="shared" si="32"/>
        <v>6.494083437664068E-2</v>
      </c>
      <c r="N171" s="151">
        <f t="shared" si="32"/>
        <v>5.0886474698113972E-3</v>
      </c>
      <c r="O171" s="151">
        <f t="shared" si="32"/>
        <v>0.44465086224304351</v>
      </c>
      <c r="P171" s="151">
        <f t="shared" si="32"/>
        <v>0.37611566576471062</v>
      </c>
      <c r="Q171" s="151">
        <f t="shared" si="32"/>
        <v>0.17414482452243446</v>
      </c>
    </row>
    <row r="172" spans="2:19" x14ac:dyDescent="0.25">
      <c r="B172" s="51" t="s">
        <v>23</v>
      </c>
      <c r="C172" s="152"/>
      <c r="D172" s="152"/>
      <c r="E172" s="152"/>
      <c r="F172" s="152"/>
      <c r="G172" s="152"/>
      <c r="H172" s="152"/>
      <c r="I172" s="152"/>
      <c r="J172" s="152"/>
      <c r="K172" s="152"/>
      <c r="O172" s="152"/>
      <c r="P172" s="1"/>
      <c r="Q172" s="1"/>
      <c r="R172" s="1"/>
    </row>
    <row r="173" spans="2:19" ht="16.5" x14ac:dyDescent="0.25">
      <c r="B173" s="131"/>
      <c r="C173" s="74"/>
      <c r="D173" s="73"/>
      <c r="E173" s="73"/>
      <c r="F173" s="132"/>
      <c r="G173" s="46"/>
      <c r="H173" s="74"/>
      <c r="I173" s="74"/>
      <c r="J173" s="74"/>
      <c r="K173" s="74"/>
      <c r="M173" s="76"/>
      <c r="N173" s="76"/>
      <c r="O173" s="76"/>
      <c r="P173" s="76"/>
      <c r="Q173" s="76"/>
      <c r="R173" s="76"/>
    </row>
    <row r="174" spans="2:19" ht="27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33" t="s">
        <v>101</v>
      </c>
      <c r="N174" s="17"/>
      <c r="O174" s="17"/>
      <c r="P174" s="17"/>
      <c r="Q174" s="17"/>
      <c r="R174" s="1"/>
    </row>
    <row r="175" spans="2:19" ht="66" customHeight="1" x14ac:dyDescent="0.25">
      <c r="B175" s="93" t="s">
        <v>72</v>
      </c>
      <c r="C175" s="134" t="s">
        <v>73</v>
      </c>
      <c r="D175" s="92" t="s">
        <v>102</v>
      </c>
      <c r="E175" s="92"/>
      <c r="F175" s="93"/>
      <c r="G175" s="135" t="s">
        <v>103</v>
      </c>
      <c r="H175" s="137"/>
      <c r="I175" s="138" t="s">
        <v>104</v>
      </c>
      <c r="J175" s="140"/>
      <c r="K175" s="124"/>
      <c r="L175" s="124"/>
      <c r="M175" s="17"/>
      <c r="N175" s="39"/>
      <c r="O175" s="39"/>
      <c r="P175" s="39"/>
      <c r="Q175" s="39"/>
      <c r="S175" s="153"/>
    </row>
    <row r="176" spans="2:19" ht="33.75" customHeight="1" x14ac:dyDescent="0.25">
      <c r="B176" s="141"/>
      <c r="C176" s="142"/>
      <c r="D176" s="143" t="s">
        <v>105</v>
      </c>
      <c r="E176" s="96" t="s">
        <v>106</v>
      </c>
      <c r="F176" s="144" t="s">
        <v>107</v>
      </c>
      <c r="G176" s="145" t="s">
        <v>108</v>
      </c>
      <c r="H176" s="146" t="s">
        <v>109</v>
      </c>
      <c r="I176" s="147" t="s">
        <v>108</v>
      </c>
      <c r="J176" s="148" t="s">
        <v>109</v>
      </c>
      <c r="K176" s="154"/>
      <c r="L176" s="155"/>
      <c r="M176" s="156"/>
      <c r="N176" s="156"/>
      <c r="O176" s="156"/>
      <c r="P176" s="156"/>
      <c r="Q176" s="156"/>
      <c r="R176" s="157"/>
      <c r="S176" s="153"/>
    </row>
    <row r="177" spans="2:19" ht="17.25" customHeight="1" x14ac:dyDescent="0.25">
      <c r="B177" s="38" t="s">
        <v>76</v>
      </c>
      <c r="C177" s="34">
        <f>SUM(D177:F177)</f>
        <v>294</v>
      </c>
      <c r="D177" s="149">
        <v>18</v>
      </c>
      <c r="E177" s="35">
        <v>123</v>
      </c>
      <c r="F177" s="35">
        <v>153</v>
      </c>
      <c r="G177" s="35">
        <v>74</v>
      </c>
      <c r="H177" s="35">
        <v>220</v>
      </c>
      <c r="I177" s="149">
        <v>20</v>
      </c>
      <c r="J177" s="149">
        <v>274</v>
      </c>
      <c r="K177" s="158"/>
      <c r="L177" s="158"/>
      <c r="M177" s="126"/>
      <c r="N177" s="74"/>
      <c r="O177" s="74"/>
      <c r="P177" s="73"/>
      <c r="Q177" s="73"/>
      <c r="S177" s="153"/>
    </row>
    <row r="178" spans="2:19" ht="17.25" customHeight="1" x14ac:dyDescent="0.25">
      <c r="B178" s="38" t="s">
        <v>77</v>
      </c>
      <c r="C178" s="34">
        <f t="shared" ref="C178:C200" si="33">SUM(D178:F178)</f>
        <v>1351</v>
      </c>
      <c r="D178" s="35">
        <v>203</v>
      </c>
      <c r="E178" s="35">
        <v>691</v>
      </c>
      <c r="F178" s="35">
        <v>457</v>
      </c>
      <c r="G178" s="35">
        <v>331</v>
      </c>
      <c r="H178" s="35">
        <v>1020</v>
      </c>
      <c r="I178" s="35">
        <v>126</v>
      </c>
      <c r="J178" s="35">
        <v>1225</v>
      </c>
      <c r="K178" s="158"/>
      <c r="L178" s="158"/>
      <c r="M178" s="126"/>
      <c r="N178" s="74"/>
      <c r="O178" s="74"/>
      <c r="P178" s="73"/>
      <c r="Q178" s="73"/>
      <c r="S178" s="153"/>
    </row>
    <row r="179" spans="2:19" ht="17.25" customHeight="1" x14ac:dyDescent="0.25">
      <c r="B179" s="38" t="s">
        <v>78</v>
      </c>
      <c r="C179" s="34">
        <f t="shared" si="33"/>
        <v>532</v>
      </c>
      <c r="D179" s="35">
        <v>93</v>
      </c>
      <c r="E179" s="35">
        <v>333</v>
      </c>
      <c r="F179" s="35">
        <v>106</v>
      </c>
      <c r="G179" s="35">
        <v>93</v>
      </c>
      <c r="H179" s="35">
        <v>439</v>
      </c>
      <c r="I179" s="35">
        <v>23</v>
      </c>
      <c r="J179" s="35">
        <v>509</v>
      </c>
      <c r="K179" s="158"/>
      <c r="L179" s="158"/>
      <c r="M179" s="126"/>
      <c r="N179" s="74"/>
      <c r="O179" s="74"/>
      <c r="P179" s="73"/>
      <c r="Q179" s="73"/>
      <c r="S179" s="153"/>
    </row>
    <row r="180" spans="2:19" ht="17.25" customHeight="1" x14ac:dyDescent="0.25">
      <c r="B180" s="38" t="s">
        <v>79</v>
      </c>
      <c r="C180" s="34">
        <f t="shared" si="33"/>
        <v>2481</v>
      </c>
      <c r="D180" s="35">
        <v>468</v>
      </c>
      <c r="E180" s="35">
        <v>1552</v>
      </c>
      <c r="F180" s="35">
        <v>461</v>
      </c>
      <c r="G180" s="35">
        <v>272</v>
      </c>
      <c r="H180" s="35">
        <v>2209</v>
      </c>
      <c r="I180" s="35">
        <v>197</v>
      </c>
      <c r="J180" s="35">
        <v>2284</v>
      </c>
      <c r="K180" s="158"/>
      <c r="L180" s="158"/>
      <c r="M180" s="126"/>
      <c r="N180" s="74"/>
      <c r="O180" s="74"/>
      <c r="P180" s="73"/>
      <c r="Q180" s="73"/>
      <c r="S180" s="153"/>
    </row>
    <row r="181" spans="2:19" ht="17.25" customHeight="1" x14ac:dyDescent="0.25">
      <c r="B181" s="38" t="s">
        <v>80</v>
      </c>
      <c r="C181" s="34">
        <f t="shared" si="33"/>
        <v>852</v>
      </c>
      <c r="D181" s="35">
        <v>101</v>
      </c>
      <c r="E181" s="35">
        <v>381</v>
      </c>
      <c r="F181" s="35">
        <v>370</v>
      </c>
      <c r="G181" s="35">
        <v>228</v>
      </c>
      <c r="H181" s="35">
        <v>624</v>
      </c>
      <c r="I181" s="35">
        <v>63</v>
      </c>
      <c r="J181" s="35">
        <v>789</v>
      </c>
      <c r="K181" s="158"/>
      <c r="L181" s="158"/>
      <c r="M181" s="159"/>
      <c r="N181" s="159"/>
      <c r="O181" s="74"/>
      <c r="P181" s="74"/>
      <c r="Q181" s="74"/>
      <c r="S181" s="153"/>
    </row>
    <row r="182" spans="2:19" ht="17.25" customHeight="1" x14ac:dyDescent="0.25">
      <c r="B182" s="38" t="s">
        <v>81</v>
      </c>
      <c r="C182" s="34">
        <f t="shared" si="33"/>
        <v>664</v>
      </c>
      <c r="D182" s="35">
        <v>198</v>
      </c>
      <c r="E182" s="35">
        <v>292</v>
      </c>
      <c r="F182" s="35">
        <v>174</v>
      </c>
      <c r="G182" s="35">
        <v>89</v>
      </c>
      <c r="H182" s="35">
        <v>575</v>
      </c>
      <c r="I182" s="35">
        <v>102</v>
      </c>
      <c r="J182" s="35">
        <v>562</v>
      </c>
      <c r="K182" s="158"/>
      <c r="L182" s="158"/>
      <c r="M182" s="159"/>
      <c r="N182" s="159"/>
      <c r="O182" s="78"/>
      <c r="P182" s="78"/>
      <c r="Q182" s="78"/>
      <c r="S182" s="153"/>
    </row>
    <row r="183" spans="2:19" ht="17.25" customHeight="1" x14ac:dyDescent="0.25">
      <c r="B183" s="38" t="s">
        <v>82</v>
      </c>
      <c r="C183" s="34">
        <f t="shared" si="33"/>
        <v>363</v>
      </c>
      <c r="D183" s="35">
        <v>73</v>
      </c>
      <c r="E183" s="35">
        <v>196</v>
      </c>
      <c r="F183" s="35">
        <v>94</v>
      </c>
      <c r="G183" s="35">
        <v>53</v>
      </c>
      <c r="H183" s="35">
        <v>310</v>
      </c>
      <c r="I183" s="35">
        <v>49</v>
      </c>
      <c r="J183" s="35">
        <v>314</v>
      </c>
      <c r="K183" s="158"/>
      <c r="L183" s="158"/>
      <c r="M183" s="160"/>
      <c r="N183" s="39"/>
      <c r="O183" s="39"/>
      <c r="P183" s="39"/>
      <c r="Q183" s="39"/>
      <c r="S183" s="153"/>
    </row>
    <row r="184" spans="2:19" ht="17.25" customHeight="1" x14ac:dyDescent="0.25">
      <c r="B184" s="38" t="s">
        <v>83</v>
      </c>
      <c r="C184" s="34">
        <f t="shared" si="33"/>
        <v>1794</v>
      </c>
      <c r="D184" s="35">
        <v>510</v>
      </c>
      <c r="E184" s="35">
        <v>1007</v>
      </c>
      <c r="F184" s="35">
        <v>277</v>
      </c>
      <c r="G184" s="35">
        <v>226</v>
      </c>
      <c r="H184" s="35">
        <v>1568</v>
      </c>
      <c r="I184" s="35">
        <v>126</v>
      </c>
      <c r="J184" s="35">
        <v>1668</v>
      </c>
      <c r="K184" s="158"/>
      <c r="L184" s="158"/>
      <c r="M184" s="17"/>
      <c r="N184" s="39"/>
      <c r="O184" s="39"/>
      <c r="P184" s="39"/>
      <c r="Q184" s="39"/>
      <c r="S184" s="153"/>
    </row>
    <row r="185" spans="2:19" ht="17.25" customHeight="1" x14ac:dyDescent="0.25">
      <c r="B185" s="38" t="s">
        <v>84</v>
      </c>
      <c r="C185" s="34">
        <f t="shared" si="33"/>
        <v>366</v>
      </c>
      <c r="D185" s="35">
        <v>89</v>
      </c>
      <c r="E185" s="35">
        <v>160</v>
      </c>
      <c r="F185" s="35">
        <v>117</v>
      </c>
      <c r="G185" s="35">
        <v>144</v>
      </c>
      <c r="H185" s="35">
        <v>222</v>
      </c>
      <c r="I185" s="35">
        <v>69</v>
      </c>
      <c r="J185" s="35">
        <v>297</v>
      </c>
      <c r="K185" s="158"/>
      <c r="L185" s="158"/>
      <c r="M185" s="17"/>
      <c r="N185" s="39"/>
      <c r="O185" s="39"/>
      <c r="P185" s="39"/>
      <c r="Q185" s="39"/>
      <c r="S185" s="153"/>
    </row>
    <row r="186" spans="2:19" ht="17.25" customHeight="1" x14ac:dyDescent="0.25">
      <c r="B186" s="38" t="s">
        <v>85</v>
      </c>
      <c r="C186" s="34">
        <f t="shared" si="33"/>
        <v>883</v>
      </c>
      <c r="D186" s="35">
        <v>285</v>
      </c>
      <c r="E186" s="35">
        <v>400</v>
      </c>
      <c r="F186" s="35">
        <v>198</v>
      </c>
      <c r="G186" s="35">
        <v>259</v>
      </c>
      <c r="H186" s="35">
        <v>624</v>
      </c>
      <c r="I186" s="35">
        <v>61</v>
      </c>
      <c r="J186" s="35">
        <v>822</v>
      </c>
      <c r="K186" s="158"/>
      <c r="L186" s="158"/>
      <c r="M186" s="17"/>
      <c r="N186" s="39"/>
      <c r="O186" s="39"/>
      <c r="P186" s="39"/>
      <c r="Q186" s="39"/>
      <c r="S186" s="153"/>
    </row>
    <row r="187" spans="2:19" ht="17.25" customHeight="1" x14ac:dyDescent="0.25">
      <c r="B187" s="38" t="s">
        <v>86</v>
      </c>
      <c r="C187" s="34">
        <f t="shared" si="33"/>
        <v>1249</v>
      </c>
      <c r="D187" s="35">
        <v>240</v>
      </c>
      <c r="E187" s="35">
        <v>580</v>
      </c>
      <c r="F187" s="35">
        <v>429</v>
      </c>
      <c r="G187" s="35">
        <v>96</v>
      </c>
      <c r="H187" s="35">
        <v>1153</v>
      </c>
      <c r="I187" s="35">
        <v>73</v>
      </c>
      <c r="J187" s="35">
        <v>1176</v>
      </c>
      <c r="K187" s="158"/>
      <c r="L187" s="158"/>
      <c r="M187" s="17"/>
      <c r="N187" s="39"/>
      <c r="O187" s="39"/>
      <c r="P187" s="39"/>
      <c r="Q187" s="39"/>
      <c r="S187" s="153"/>
    </row>
    <row r="188" spans="2:19" ht="17.25" customHeight="1" x14ac:dyDescent="0.25">
      <c r="B188" s="38" t="s">
        <v>87</v>
      </c>
      <c r="C188" s="34">
        <f t="shared" si="33"/>
        <v>1201</v>
      </c>
      <c r="D188" s="35">
        <v>370</v>
      </c>
      <c r="E188" s="35">
        <v>523</v>
      </c>
      <c r="F188" s="35">
        <v>308</v>
      </c>
      <c r="G188" s="35">
        <v>244</v>
      </c>
      <c r="H188" s="35">
        <v>957</v>
      </c>
      <c r="I188" s="35">
        <v>200</v>
      </c>
      <c r="J188" s="35">
        <v>1001</v>
      </c>
      <c r="K188" s="158"/>
      <c r="L188" s="158"/>
      <c r="M188" s="17"/>
      <c r="N188" s="39"/>
      <c r="O188" s="39"/>
      <c r="P188" s="39"/>
      <c r="Q188" s="39"/>
      <c r="S188" s="153"/>
    </row>
    <row r="189" spans="2:19" ht="17.25" customHeight="1" x14ac:dyDescent="0.25">
      <c r="B189" s="38" t="s">
        <v>88</v>
      </c>
      <c r="C189" s="34">
        <f t="shared" si="33"/>
        <v>1441</v>
      </c>
      <c r="D189" s="35">
        <v>280</v>
      </c>
      <c r="E189" s="35">
        <v>592</v>
      </c>
      <c r="F189" s="35">
        <v>569</v>
      </c>
      <c r="G189" s="35">
        <v>397</v>
      </c>
      <c r="H189" s="35">
        <v>1044</v>
      </c>
      <c r="I189" s="35">
        <v>106</v>
      </c>
      <c r="J189" s="35">
        <v>1335</v>
      </c>
      <c r="K189" s="158"/>
      <c r="L189" s="158"/>
      <c r="M189" s="17"/>
      <c r="N189" s="39"/>
      <c r="O189" s="39"/>
      <c r="P189" s="39"/>
      <c r="Q189" s="39"/>
      <c r="S189" s="153"/>
    </row>
    <row r="190" spans="2:19" ht="17.25" customHeight="1" x14ac:dyDescent="0.25">
      <c r="B190" s="38" t="s">
        <v>89</v>
      </c>
      <c r="C190" s="34">
        <f t="shared" si="33"/>
        <v>750</v>
      </c>
      <c r="D190" s="35">
        <v>118</v>
      </c>
      <c r="E190" s="35">
        <v>321</v>
      </c>
      <c r="F190" s="35">
        <v>311</v>
      </c>
      <c r="G190" s="35">
        <v>71</v>
      </c>
      <c r="H190" s="35">
        <v>679</v>
      </c>
      <c r="I190" s="35">
        <v>41</v>
      </c>
      <c r="J190" s="35">
        <v>709</v>
      </c>
      <c r="K190" s="158"/>
      <c r="L190" s="158"/>
      <c r="M190" s="156"/>
      <c r="N190" s="156"/>
      <c r="O190" s="156"/>
      <c r="P190" s="156"/>
      <c r="Q190" s="156"/>
      <c r="S190" s="153"/>
    </row>
    <row r="191" spans="2:19" ht="17.25" customHeight="1" x14ac:dyDescent="0.25">
      <c r="B191" s="38" t="s">
        <v>90</v>
      </c>
      <c r="C191" s="34">
        <f t="shared" si="33"/>
        <v>4827</v>
      </c>
      <c r="D191" s="35">
        <v>677</v>
      </c>
      <c r="E191" s="35">
        <v>2568</v>
      </c>
      <c r="F191" s="35">
        <v>1582</v>
      </c>
      <c r="G191" s="35">
        <v>1036</v>
      </c>
      <c r="H191" s="35">
        <v>3791</v>
      </c>
      <c r="I191" s="35">
        <v>356</v>
      </c>
      <c r="J191" s="35">
        <v>4471</v>
      </c>
      <c r="K191" s="158"/>
      <c r="L191" s="158"/>
      <c r="M191" s="156"/>
      <c r="N191" s="156"/>
      <c r="O191" s="156"/>
      <c r="P191" s="156"/>
      <c r="Q191" s="156"/>
      <c r="S191" s="153"/>
    </row>
    <row r="192" spans="2:19" ht="17.25" customHeight="1" x14ac:dyDescent="0.25">
      <c r="B192" s="38" t="s">
        <v>91</v>
      </c>
      <c r="C192" s="34">
        <f t="shared" si="33"/>
        <v>571</v>
      </c>
      <c r="D192" s="35">
        <v>77</v>
      </c>
      <c r="E192" s="35">
        <v>156</v>
      </c>
      <c r="F192" s="35">
        <v>338</v>
      </c>
      <c r="G192" s="35">
        <v>167</v>
      </c>
      <c r="H192" s="35">
        <v>404</v>
      </c>
      <c r="I192" s="35">
        <v>38</v>
      </c>
      <c r="J192" s="35">
        <v>533</v>
      </c>
      <c r="K192" s="158"/>
      <c r="L192" s="158"/>
      <c r="M192" s="126"/>
      <c r="N192" s="74"/>
      <c r="O192" s="74"/>
      <c r="P192" s="73"/>
      <c r="Q192" s="73"/>
      <c r="S192" s="153"/>
    </row>
    <row r="193" spans="2:19" ht="17.25" customHeight="1" x14ac:dyDescent="0.25">
      <c r="B193" s="38" t="s">
        <v>92</v>
      </c>
      <c r="C193" s="34">
        <f t="shared" si="33"/>
        <v>247</v>
      </c>
      <c r="D193" s="35">
        <v>25</v>
      </c>
      <c r="E193" s="35">
        <v>169</v>
      </c>
      <c r="F193" s="35">
        <v>53</v>
      </c>
      <c r="G193" s="35">
        <v>85</v>
      </c>
      <c r="H193" s="35">
        <v>162</v>
      </c>
      <c r="I193" s="35">
        <v>4</v>
      </c>
      <c r="J193" s="35">
        <v>243</v>
      </c>
      <c r="K193" s="158"/>
      <c r="L193" s="158"/>
      <c r="M193" s="126"/>
      <c r="N193" s="74"/>
      <c r="O193" s="74"/>
      <c r="P193" s="73"/>
      <c r="Q193" s="73"/>
      <c r="S193" s="153"/>
    </row>
    <row r="194" spans="2:19" ht="17.25" customHeight="1" x14ac:dyDescent="0.25">
      <c r="B194" s="38" t="s">
        <v>93</v>
      </c>
      <c r="C194" s="34">
        <f t="shared" si="33"/>
        <v>312</v>
      </c>
      <c r="D194" s="35">
        <v>68</v>
      </c>
      <c r="E194" s="35">
        <v>160</v>
      </c>
      <c r="F194" s="35">
        <v>84</v>
      </c>
      <c r="G194" s="35">
        <v>55</v>
      </c>
      <c r="H194" s="35">
        <v>257</v>
      </c>
      <c r="I194" s="35">
        <v>73</v>
      </c>
      <c r="J194" s="35">
        <v>239</v>
      </c>
      <c r="K194" s="158"/>
      <c r="L194" s="158"/>
      <c r="M194" s="126"/>
      <c r="N194" s="74"/>
      <c r="O194" s="74"/>
      <c r="P194" s="73"/>
      <c r="Q194" s="73"/>
      <c r="S194" s="153"/>
    </row>
    <row r="195" spans="2:19" ht="17.25" customHeight="1" x14ac:dyDescent="0.25">
      <c r="B195" s="38" t="s">
        <v>94</v>
      </c>
      <c r="C195" s="34">
        <f t="shared" si="33"/>
        <v>220</v>
      </c>
      <c r="D195" s="35">
        <v>61</v>
      </c>
      <c r="E195" s="35">
        <v>98</v>
      </c>
      <c r="F195" s="35">
        <v>61</v>
      </c>
      <c r="G195" s="35">
        <v>42</v>
      </c>
      <c r="H195" s="35">
        <v>178</v>
      </c>
      <c r="I195" s="35">
        <v>40</v>
      </c>
      <c r="J195" s="35">
        <v>180</v>
      </c>
      <c r="K195" s="158"/>
      <c r="L195" s="158"/>
      <c r="M195" s="126"/>
      <c r="N195" s="74"/>
      <c r="O195" s="74"/>
      <c r="P195" s="73"/>
      <c r="Q195" s="73"/>
      <c r="S195" s="153"/>
    </row>
    <row r="196" spans="2:19" ht="17.25" customHeight="1" x14ac:dyDescent="0.25">
      <c r="B196" s="38" t="s">
        <v>95</v>
      </c>
      <c r="C196" s="34">
        <f t="shared" si="33"/>
        <v>1274</v>
      </c>
      <c r="D196" s="35">
        <v>278</v>
      </c>
      <c r="E196" s="35">
        <v>674</v>
      </c>
      <c r="F196" s="35">
        <v>322</v>
      </c>
      <c r="G196" s="35">
        <v>251</v>
      </c>
      <c r="H196" s="35">
        <v>1023</v>
      </c>
      <c r="I196" s="35">
        <v>33</v>
      </c>
      <c r="J196" s="35">
        <v>1241</v>
      </c>
      <c r="K196" s="158"/>
      <c r="L196" s="158"/>
      <c r="M196" s="159"/>
      <c r="N196" s="159"/>
      <c r="O196" s="74"/>
      <c r="P196" s="74"/>
      <c r="Q196" s="74"/>
      <c r="S196" s="153"/>
    </row>
    <row r="197" spans="2:19" ht="17.25" customHeight="1" x14ac:dyDescent="0.25">
      <c r="B197" s="38" t="s">
        <v>96</v>
      </c>
      <c r="C197" s="34">
        <f t="shared" si="33"/>
        <v>728</v>
      </c>
      <c r="D197" s="35">
        <v>158</v>
      </c>
      <c r="E197" s="35">
        <v>435</v>
      </c>
      <c r="F197" s="35">
        <v>135</v>
      </c>
      <c r="G197" s="35">
        <v>136</v>
      </c>
      <c r="H197" s="35">
        <v>592</v>
      </c>
      <c r="I197" s="35">
        <v>101</v>
      </c>
      <c r="J197" s="35">
        <v>627</v>
      </c>
      <c r="K197" s="158"/>
      <c r="O197" s="78"/>
      <c r="P197" s="78"/>
      <c r="Q197" s="78"/>
      <c r="S197" s="153"/>
    </row>
    <row r="198" spans="2:19" ht="17.25" customHeight="1" x14ac:dyDescent="0.25">
      <c r="B198" s="38" t="s">
        <v>97</v>
      </c>
      <c r="C198" s="34">
        <f t="shared" si="33"/>
        <v>1150</v>
      </c>
      <c r="D198" s="35">
        <v>206</v>
      </c>
      <c r="E198" s="35">
        <v>591</v>
      </c>
      <c r="F198" s="35">
        <v>353</v>
      </c>
      <c r="G198" s="35">
        <v>235</v>
      </c>
      <c r="H198" s="35">
        <v>915</v>
      </c>
      <c r="I198" s="35">
        <v>106</v>
      </c>
      <c r="J198" s="35">
        <v>1044</v>
      </c>
      <c r="K198" s="158"/>
      <c r="O198" s="17"/>
      <c r="P198" s="17"/>
      <c r="Q198" s="17"/>
      <c r="S198" s="153"/>
    </row>
    <row r="199" spans="2:19" ht="17.25" customHeight="1" x14ac:dyDescent="0.25">
      <c r="B199" s="38" t="s">
        <v>98</v>
      </c>
      <c r="C199" s="34">
        <f t="shared" si="33"/>
        <v>471</v>
      </c>
      <c r="D199" s="35">
        <v>49</v>
      </c>
      <c r="E199" s="35">
        <v>277</v>
      </c>
      <c r="F199" s="35">
        <v>145</v>
      </c>
      <c r="G199" s="35">
        <v>151</v>
      </c>
      <c r="H199" s="35">
        <v>320</v>
      </c>
      <c r="I199" s="35">
        <v>52</v>
      </c>
      <c r="J199" s="35">
        <v>419</v>
      </c>
      <c r="K199" s="158"/>
      <c r="O199" s="39"/>
      <c r="P199" s="39"/>
      <c r="Q199" s="39"/>
      <c r="S199" s="153"/>
    </row>
    <row r="200" spans="2:19" ht="17.25" customHeight="1" x14ac:dyDescent="0.25">
      <c r="B200" s="38" t="s">
        <v>99</v>
      </c>
      <c r="C200" s="34">
        <f t="shared" si="33"/>
        <v>361</v>
      </c>
      <c r="D200" s="35">
        <v>33</v>
      </c>
      <c r="E200" s="35">
        <v>123</v>
      </c>
      <c r="F200" s="35">
        <v>205</v>
      </c>
      <c r="G200" s="35">
        <v>49</v>
      </c>
      <c r="H200" s="35">
        <v>312</v>
      </c>
      <c r="I200" s="35">
        <v>24</v>
      </c>
      <c r="J200" s="35">
        <v>337</v>
      </c>
      <c r="K200" s="158"/>
      <c r="O200" s="39"/>
      <c r="P200" s="39"/>
      <c r="Q200" s="39"/>
      <c r="S200" s="153"/>
    </row>
    <row r="201" spans="2:19" ht="17.25" customHeight="1" thickBot="1" x14ac:dyDescent="0.3">
      <c r="B201" s="101" t="s">
        <v>100</v>
      </c>
      <c r="C201" s="102">
        <f>SUM(D201:F201)</f>
        <v>379</v>
      </c>
      <c r="D201" s="103">
        <v>33</v>
      </c>
      <c r="E201" s="103">
        <v>198</v>
      </c>
      <c r="F201" s="103">
        <v>148</v>
      </c>
      <c r="G201" s="103">
        <v>128</v>
      </c>
      <c r="H201" s="103">
        <v>251</v>
      </c>
      <c r="I201" s="103">
        <v>24</v>
      </c>
      <c r="J201" s="103">
        <v>355</v>
      </c>
      <c r="K201" s="158"/>
      <c r="L201" s="161" t="s">
        <v>110</v>
      </c>
      <c r="M201" s="162" t="s">
        <v>111</v>
      </c>
      <c r="N201" s="162" t="s">
        <v>112</v>
      </c>
      <c r="O201" s="39"/>
      <c r="P201" s="39"/>
      <c r="Q201" s="39"/>
      <c r="S201" s="153"/>
    </row>
    <row r="202" spans="2:19" ht="20.25" customHeight="1" x14ac:dyDescent="0.25">
      <c r="B202" s="115" t="s">
        <v>3</v>
      </c>
      <c r="C202" s="116">
        <f t="shared" ref="C202:J202" si="34">SUM(C177:C201)</f>
        <v>24761</v>
      </c>
      <c r="D202" s="117">
        <f t="shared" si="34"/>
        <v>4711</v>
      </c>
      <c r="E202" s="117">
        <f t="shared" si="34"/>
        <v>12600</v>
      </c>
      <c r="F202" s="117">
        <f t="shared" si="34"/>
        <v>7450</v>
      </c>
      <c r="G202" s="116">
        <f t="shared" si="34"/>
        <v>4912</v>
      </c>
      <c r="H202" s="116">
        <f t="shared" si="34"/>
        <v>19849</v>
      </c>
      <c r="I202" s="117">
        <f t="shared" si="34"/>
        <v>2107</v>
      </c>
      <c r="J202" s="117">
        <f t="shared" si="34"/>
        <v>22654</v>
      </c>
      <c r="K202" s="158"/>
      <c r="L202" s="163"/>
      <c r="M202" s="164">
        <v>0</v>
      </c>
      <c r="N202" s="165">
        <v>900</v>
      </c>
      <c r="S202" s="153"/>
    </row>
    <row r="203" spans="2:19" ht="15.75" thickBot="1" x14ac:dyDescent="0.3">
      <c r="B203" s="150" t="s">
        <v>22</v>
      </c>
      <c r="C203" s="151">
        <f>SUM(D203:F203)</f>
        <v>1</v>
      </c>
      <c r="D203" s="151">
        <f>D202/$C$202</f>
        <v>0.1902588748435039</v>
      </c>
      <c r="E203" s="151">
        <f t="shared" ref="E203:J203" si="35">E202/$C$202</f>
        <v>0.5088647469811397</v>
      </c>
      <c r="F203" s="151">
        <f t="shared" si="35"/>
        <v>0.3008763781753564</v>
      </c>
      <c r="G203" s="151">
        <f t="shared" si="35"/>
        <v>0.19837647914058398</v>
      </c>
      <c r="H203" s="151">
        <f t="shared" si="35"/>
        <v>0.80162352085941602</v>
      </c>
      <c r="I203" s="151">
        <f t="shared" si="35"/>
        <v>8.5093493800735026E-2</v>
      </c>
      <c r="J203" s="151">
        <f t="shared" si="35"/>
        <v>0.91490650619926495</v>
      </c>
      <c r="K203" s="166"/>
      <c r="L203" s="167"/>
      <c r="M203" s="164">
        <v>901</v>
      </c>
      <c r="N203" s="165">
        <v>1800</v>
      </c>
      <c r="S203" s="153"/>
    </row>
    <row r="204" spans="2:19" x14ac:dyDescent="0.25">
      <c r="B204" s="152"/>
      <c r="C204" s="152"/>
      <c r="D204" s="152"/>
      <c r="E204" s="152"/>
      <c r="F204" s="152"/>
      <c r="G204" s="152"/>
      <c r="H204" s="152"/>
      <c r="I204" s="152"/>
      <c r="J204" s="152"/>
      <c r="K204" s="152"/>
      <c r="L204" s="168"/>
      <c r="M204" s="164">
        <v>1801</v>
      </c>
      <c r="N204" s="165">
        <v>2700</v>
      </c>
      <c r="O204" s="152"/>
      <c r="P204" s="1"/>
      <c r="Q204" s="1"/>
      <c r="R204" s="1"/>
      <c r="S204" s="153"/>
    </row>
    <row r="205" spans="2:19" x14ac:dyDescent="0.25">
      <c r="C205" s="21"/>
      <c r="D205" s="1"/>
      <c r="E205" s="1"/>
      <c r="F205" s="1"/>
      <c r="G205" s="21"/>
      <c r="H205" s="21"/>
      <c r="I205" s="21"/>
      <c r="J205" s="21"/>
      <c r="K205" s="1"/>
      <c r="L205" s="169"/>
      <c r="M205" s="164">
        <v>2701</v>
      </c>
      <c r="N205" s="164" t="s">
        <v>113</v>
      </c>
      <c r="O205" s="170"/>
      <c r="P205" s="170"/>
      <c r="Q205" s="171"/>
      <c r="R205" s="76"/>
      <c r="S205" s="153"/>
    </row>
    <row r="206" spans="2:19" x14ac:dyDescent="0.25">
      <c r="B206" s="172"/>
      <c r="C206" s="172"/>
      <c r="D206" s="172"/>
      <c r="E206" s="172"/>
      <c r="F206" s="172"/>
      <c r="G206" s="172"/>
      <c r="H206" s="172"/>
      <c r="I206" s="172"/>
      <c r="J206" s="172"/>
      <c r="K206" s="172"/>
      <c r="L206" s="172"/>
      <c r="M206" s="172"/>
      <c r="N206" s="172"/>
      <c r="O206" s="172"/>
      <c r="S206" s="153"/>
    </row>
    <row r="207" spans="2:19" x14ac:dyDescent="0.25">
      <c r="B207" s="172"/>
      <c r="C207" s="172"/>
      <c r="D207" s="172"/>
      <c r="E207" s="172"/>
      <c r="F207" s="172"/>
      <c r="G207" s="172"/>
      <c r="H207" s="172"/>
      <c r="I207" s="172"/>
      <c r="J207" s="172"/>
      <c r="K207" s="172"/>
      <c r="L207" s="172"/>
      <c r="M207" s="172"/>
      <c r="N207" s="172"/>
      <c r="O207" s="172"/>
      <c r="S207" s="153"/>
    </row>
    <row r="208" spans="2:19" ht="15" customHeight="1" x14ac:dyDescent="0.25">
      <c r="B208" s="51" t="s">
        <v>23</v>
      </c>
      <c r="C208" s="172"/>
      <c r="D208" s="172"/>
      <c r="E208" s="172"/>
      <c r="F208" s="172"/>
      <c r="G208" s="172"/>
      <c r="H208" s="172"/>
      <c r="I208" s="172"/>
      <c r="J208" s="172"/>
      <c r="K208" s="172"/>
      <c r="L208" s="172"/>
      <c r="M208" s="172"/>
      <c r="N208" s="172"/>
      <c r="O208" s="172"/>
      <c r="S208" s="153"/>
    </row>
    <row r="209" spans="2:19" ht="15" customHeight="1" x14ac:dyDescent="0.25">
      <c r="B209" s="51"/>
      <c r="C209" s="172"/>
      <c r="D209" s="172"/>
      <c r="E209" s="172"/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S209" s="153"/>
    </row>
    <row r="210" spans="2:19" ht="15" hidden="1" customHeight="1" x14ac:dyDescent="0.25">
      <c r="B210" s="51"/>
      <c r="C210" s="172"/>
      <c r="D210" s="172"/>
      <c r="E210" s="172"/>
      <c r="F210" s="172"/>
      <c r="G210" s="172"/>
      <c r="H210" s="172"/>
      <c r="I210" s="172"/>
      <c r="J210" s="172"/>
      <c r="K210" s="172"/>
      <c r="L210" s="172"/>
      <c r="M210" s="172"/>
      <c r="N210" s="172"/>
      <c r="O210" s="172"/>
      <c r="S210" s="153"/>
    </row>
    <row r="211" spans="2:19" ht="15" hidden="1" customHeight="1" x14ac:dyDescent="0.25">
      <c r="B211" s="51"/>
      <c r="C211" s="172"/>
      <c r="D211" s="17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S211" s="153"/>
    </row>
    <row r="212" spans="2:19" ht="15" hidden="1" customHeight="1" x14ac:dyDescent="0.25">
      <c r="B212" s="51"/>
      <c r="C212" s="172"/>
      <c r="D212" s="172"/>
      <c r="E212" s="172"/>
      <c r="F212" s="172"/>
      <c r="G212" s="172"/>
      <c r="H212" s="172"/>
      <c r="I212" s="172"/>
      <c r="J212" s="172"/>
      <c r="K212" s="172"/>
      <c r="L212" s="172"/>
      <c r="M212" s="172"/>
      <c r="N212" s="172"/>
      <c r="O212" s="172"/>
      <c r="S212" s="153"/>
    </row>
    <row r="213" spans="2:19" ht="15" hidden="1" customHeight="1" x14ac:dyDescent="0.25">
      <c r="B213" s="51"/>
      <c r="C213" s="172"/>
      <c r="D213" s="172"/>
      <c r="E213" s="172"/>
      <c r="F213" s="172"/>
      <c r="G213" s="172"/>
      <c r="H213" s="172"/>
      <c r="I213" s="172"/>
      <c r="J213" s="172"/>
      <c r="K213" s="172"/>
      <c r="L213" s="172"/>
      <c r="M213" s="172"/>
      <c r="N213" s="172"/>
      <c r="O213" s="172"/>
      <c r="S213" s="153"/>
    </row>
    <row r="214" spans="2:19" ht="15" hidden="1" customHeight="1" x14ac:dyDescent="0.25">
      <c r="B214" s="51"/>
      <c r="C214" s="172"/>
      <c r="D214" s="172"/>
      <c r="E214" s="172"/>
      <c r="F214" s="172"/>
      <c r="G214" s="172"/>
      <c r="H214" s="172"/>
      <c r="I214" s="172"/>
      <c r="J214" s="172"/>
      <c r="K214" s="172"/>
      <c r="L214" s="172"/>
      <c r="M214" s="172"/>
      <c r="N214" s="172"/>
      <c r="O214" s="172"/>
      <c r="S214" s="153"/>
    </row>
    <row r="215" spans="2:19" ht="15" hidden="1" customHeight="1" x14ac:dyDescent="0.25">
      <c r="B215" s="51"/>
      <c r="C215" s="172"/>
      <c r="D215" s="172"/>
      <c r="E215" s="172"/>
      <c r="F215" s="172"/>
      <c r="G215" s="172"/>
      <c r="H215" s="172"/>
      <c r="I215" s="172"/>
      <c r="J215" s="172"/>
      <c r="K215" s="172"/>
      <c r="L215" s="172"/>
      <c r="M215" s="172"/>
      <c r="N215" s="172"/>
      <c r="O215" s="172"/>
      <c r="S215" s="153"/>
    </row>
    <row r="216" spans="2:19" ht="15" hidden="1" customHeight="1" x14ac:dyDescent="0.25">
      <c r="B216" s="51"/>
      <c r="C216" s="172"/>
      <c r="D216" s="172"/>
      <c r="E216" s="172"/>
      <c r="F216" s="172"/>
      <c r="G216" s="172"/>
      <c r="H216" s="172"/>
      <c r="I216" s="172"/>
      <c r="J216" s="172"/>
      <c r="K216" s="172"/>
      <c r="L216" s="172"/>
      <c r="M216" s="172"/>
      <c r="N216" s="172"/>
      <c r="O216" s="172"/>
      <c r="S216" s="153"/>
    </row>
    <row r="217" spans="2:19" ht="15" hidden="1" customHeight="1" x14ac:dyDescent="0.25">
      <c r="B217" s="51"/>
      <c r="C217" s="172"/>
      <c r="D217" s="172"/>
      <c r="E217" s="172"/>
      <c r="F217" s="172"/>
      <c r="G217" s="172"/>
      <c r="H217" s="172"/>
      <c r="I217" s="172"/>
      <c r="J217" s="172"/>
      <c r="K217" s="172"/>
      <c r="L217" s="172"/>
      <c r="M217" s="172"/>
      <c r="N217" s="172"/>
      <c r="O217" s="172"/>
      <c r="S217" s="153"/>
    </row>
    <row r="218" spans="2:19" ht="15" hidden="1" customHeight="1" x14ac:dyDescent="0.25">
      <c r="B218" s="51"/>
      <c r="C218" s="172"/>
      <c r="D218" s="172"/>
      <c r="E218" s="172"/>
      <c r="F218" s="172"/>
      <c r="G218" s="172"/>
      <c r="H218" s="172"/>
      <c r="I218" s="172"/>
      <c r="J218" s="172"/>
      <c r="K218" s="172"/>
      <c r="L218" s="172"/>
      <c r="M218" s="172"/>
      <c r="N218" s="172"/>
      <c r="O218" s="172"/>
      <c r="S218" s="153"/>
    </row>
    <row r="219" spans="2:19" ht="15" hidden="1" customHeight="1" x14ac:dyDescent="0.25">
      <c r="B219" s="51"/>
      <c r="C219" s="172"/>
      <c r="D219" s="172"/>
      <c r="E219" s="172"/>
      <c r="F219" s="172"/>
      <c r="G219" s="172"/>
      <c r="H219" s="172"/>
      <c r="I219" s="172"/>
      <c r="J219" s="172"/>
      <c r="K219" s="172"/>
      <c r="L219" s="172"/>
      <c r="M219" s="172"/>
      <c r="N219" s="172"/>
      <c r="O219" s="172"/>
      <c r="S219" s="153"/>
    </row>
    <row r="220" spans="2:19" ht="15" hidden="1" customHeight="1" x14ac:dyDescent="0.25">
      <c r="B220" s="51"/>
      <c r="C220" s="172"/>
      <c r="D220" s="172"/>
      <c r="E220" s="172"/>
      <c r="F220" s="172"/>
      <c r="G220" s="172"/>
      <c r="H220" s="172"/>
      <c r="I220" s="172"/>
      <c r="J220" s="172"/>
      <c r="K220" s="172"/>
      <c r="L220" s="172"/>
      <c r="M220" s="172"/>
      <c r="N220" s="172"/>
      <c r="O220" s="172"/>
      <c r="S220" s="153"/>
    </row>
    <row r="221" spans="2:19" ht="15" hidden="1" customHeight="1" x14ac:dyDescent="0.25">
      <c r="B221" s="51"/>
      <c r="C221" s="172"/>
      <c r="D221" s="172"/>
      <c r="E221" s="172"/>
      <c r="F221" s="172"/>
      <c r="G221" s="172"/>
      <c r="H221" s="172"/>
      <c r="I221" s="172"/>
      <c r="J221" s="172"/>
      <c r="K221" s="172"/>
      <c r="L221" s="172"/>
      <c r="M221" s="172"/>
      <c r="N221" s="172"/>
      <c r="O221" s="172"/>
      <c r="S221" s="153"/>
    </row>
    <row r="222" spans="2:19" ht="15" hidden="1" customHeight="1" x14ac:dyDescent="0.25">
      <c r="B222" s="51"/>
      <c r="C222" s="172"/>
      <c r="D222" s="172"/>
      <c r="E222" s="172"/>
      <c r="F222" s="172"/>
      <c r="G222" s="172"/>
      <c r="H222" s="172"/>
      <c r="I222" s="172"/>
      <c r="J222" s="172"/>
      <c r="K222" s="172"/>
      <c r="L222" s="172"/>
      <c r="M222" s="172"/>
      <c r="N222" s="172"/>
      <c r="O222" s="172"/>
      <c r="S222" s="153"/>
    </row>
    <row r="223" spans="2:19" ht="15" hidden="1" customHeight="1" x14ac:dyDescent="0.25">
      <c r="B223" s="51"/>
      <c r="C223" s="172"/>
      <c r="D223" s="172"/>
      <c r="E223" s="172"/>
      <c r="F223" s="172"/>
      <c r="G223" s="172"/>
      <c r="H223" s="172"/>
      <c r="I223" s="172"/>
      <c r="J223" s="172"/>
      <c r="K223" s="172"/>
      <c r="L223" s="172"/>
      <c r="M223" s="172"/>
      <c r="N223" s="172"/>
      <c r="O223" s="172"/>
      <c r="S223" s="153"/>
    </row>
    <row r="224" spans="2:19" ht="15" hidden="1" customHeight="1" x14ac:dyDescent="0.25">
      <c r="B224" s="51"/>
      <c r="C224" s="172"/>
      <c r="D224" s="172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S224" s="153"/>
    </row>
    <row r="225" spans="2:19" ht="15" hidden="1" customHeight="1" x14ac:dyDescent="0.25">
      <c r="B225" s="51"/>
      <c r="C225" s="172"/>
      <c r="D225" s="172"/>
      <c r="E225" s="172"/>
      <c r="F225" s="172"/>
      <c r="G225" s="172"/>
      <c r="H225" s="172"/>
      <c r="I225" s="172"/>
      <c r="J225" s="172"/>
      <c r="K225" s="172"/>
      <c r="L225" s="172"/>
      <c r="M225" s="172"/>
      <c r="N225" s="172"/>
      <c r="O225" s="172"/>
      <c r="S225" s="153"/>
    </row>
    <row r="226" spans="2:19" ht="15" hidden="1" customHeight="1" x14ac:dyDescent="0.25">
      <c r="B226" s="51"/>
      <c r="C226" s="172"/>
      <c r="D226" s="172"/>
      <c r="E226" s="172"/>
      <c r="F226" s="172"/>
      <c r="G226" s="172"/>
      <c r="H226" s="172"/>
      <c r="I226" s="172"/>
      <c r="J226" s="172"/>
      <c r="K226" s="172"/>
      <c r="L226" s="172"/>
      <c r="M226" s="172"/>
      <c r="N226" s="172"/>
      <c r="O226" s="172"/>
      <c r="S226" s="153"/>
    </row>
    <row r="227" spans="2:19" ht="15" hidden="1" customHeight="1" x14ac:dyDescent="0.25">
      <c r="B227" s="51"/>
      <c r="C227" s="172"/>
      <c r="D227" s="172"/>
      <c r="E227" s="172"/>
      <c r="F227" s="172"/>
      <c r="G227" s="172"/>
      <c r="H227" s="172"/>
      <c r="I227" s="172"/>
      <c r="J227" s="172"/>
      <c r="K227" s="172"/>
      <c r="L227" s="172"/>
      <c r="M227" s="172"/>
      <c r="N227" s="172"/>
      <c r="O227" s="172"/>
      <c r="S227" s="153"/>
    </row>
    <row r="228" spans="2:19" ht="15" hidden="1" customHeight="1" x14ac:dyDescent="0.25">
      <c r="B228" s="51"/>
      <c r="C228" s="172"/>
      <c r="D228" s="172"/>
      <c r="E228" s="172"/>
      <c r="F228" s="172"/>
      <c r="G228" s="172"/>
      <c r="H228" s="172"/>
      <c r="I228" s="172"/>
      <c r="J228" s="172"/>
      <c r="K228" s="172"/>
      <c r="L228" s="172"/>
      <c r="M228" s="172"/>
      <c r="N228" s="172"/>
      <c r="O228" s="172"/>
      <c r="S228" s="153"/>
    </row>
    <row r="229" spans="2:19" ht="15" hidden="1" customHeight="1" x14ac:dyDescent="0.25">
      <c r="B229" s="51"/>
      <c r="C229" s="172"/>
      <c r="D229" s="172"/>
      <c r="E229" s="172"/>
      <c r="F229" s="172"/>
      <c r="G229" s="172"/>
      <c r="H229" s="172"/>
      <c r="I229" s="172"/>
      <c r="J229" s="172"/>
      <c r="K229" s="172"/>
      <c r="L229" s="172"/>
      <c r="M229" s="172"/>
      <c r="N229" s="172"/>
      <c r="O229" s="172"/>
      <c r="S229" s="153"/>
    </row>
    <row r="230" spans="2:19" ht="15" customHeight="1" x14ac:dyDescent="0.25">
      <c r="B230" s="51"/>
      <c r="C230" s="172"/>
      <c r="D230" s="172"/>
      <c r="E230" s="172"/>
      <c r="F230" s="172"/>
      <c r="G230" s="172"/>
      <c r="H230" s="172"/>
      <c r="I230" s="172"/>
      <c r="J230" s="172"/>
      <c r="K230" s="172"/>
      <c r="L230" s="172"/>
      <c r="M230" s="172"/>
      <c r="N230" s="172"/>
      <c r="O230" s="172"/>
      <c r="S230" s="153"/>
    </row>
    <row r="231" spans="2:19" ht="27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33"/>
      <c r="N231" s="17"/>
      <c r="O231" s="17"/>
      <c r="P231" s="17"/>
      <c r="Q231" s="17"/>
      <c r="R231" s="1"/>
      <c r="S231" s="153"/>
    </row>
    <row r="232" spans="2:19" ht="25.5" customHeight="1" x14ac:dyDescent="0.25">
      <c r="B232" s="93" t="s">
        <v>72</v>
      </c>
      <c r="C232" s="134" t="s">
        <v>73</v>
      </c>
      <c r="D232" s="87" t="s">
        <v>4</v>
      </c>
      <c r="E232" s="88"/>
      <c r="F232" s="88"/>
      <c r="G232" s="88"/>
      <c r="H232" s="87" t="s">
        <v>5</v>
      </c>
      <c r="I232" s="88"/>
      <c r="J232" s="88"/>
      <c r="K232" s="88"/>
      <c r="S232" s="153"/>
    </row>
    <row r="233" spans="2:19" ht="33.75" customHeight="1" x14ac:dyDescent="0.25">
      <c r="B233" s="141"/>
      <c r="C233" s="142"/>
      <c r="D233" s="57" t="s">
        <v>3</v>
      </c>
      <c r="E233" s="59" t="s">
        <v>46</v>
      </c>
      <c r="F233" s="60" t="s">
        <v>47</v>
      </c>
      <c r="G233" s="59" t="s">
        <v>35</v>
      </c>
      <c r="H233" s="59" t="s">
        <v>3</v>
      </c>
      <c r="I233" s="59" t="s">
        <v>46</v>
      </c>
      <c r="J233" s="59" t="s">
        <v>47</v>
      </c>
      <c r="K233" s="59" t="s">
        <v>35</v>
      </c>
      <c r="L233" s="173"/>
      <c r="M233" s="64"/>
      <c r="N233" s="64"/>
      <c r="O233" s="64"/>
      <c r="P233" s="64"/>
    </row>
    <row r="234" spans="2:19" ht="17.25" customHeight="1" x14ac:dyDescent="0.25">
      <c r="B234" s="38" t="s">
        <v>76</v>
      </c>
      <c r="C234" s="174">
        <f t="shared" ref="C234:C259" si="36">D234+H234</f>
        <v>25</v>
      </c>
      <c r="D234" s="175">
        <f t="shared" ref="D234:D258" si="37">SUM(E234:G234)</f>
        <v>25</v>
      </c>
      <c r="E234" s="35">
        <v>19</v>
      </c>
      <c r="F234" s="35">
        <v>5</v>
      </c>
      <c r="G234" s="35">
        <v>1</v>
      </c>
      <c r="H234" s="175">
        <f t="shared" ref="H234:H257" si="38">SUM(I234:K234)</f>
        <v>0</v>
      </c>
      <c r="I234" s="35">
        <v>0</v>
      </c>
      <c r="J234" s="35">
        <v>0</v>
      </c>
      <c r="K234" s="35">
        <v>0</v>
      </c>
      <c r="L234" s="64"/>
      <c r="M234" s="176" t="s">
        <v>93</v>
      </c>
      <c r="N234" s="176">
        <v>12</v>
      </c>
      <c r="O234" s="64"/>
      <c r="P234" s="64"/>
    </row>
    <row r="235" spans="2:19" ht="17.25" customHeight="1" x14ac:dyDescent="0.25">
      <c r="B235" s="38" t="s">
        <v>77</v>
      </c>
      <c r="C235" s="174">
        <f t="shared" si="36"/>
        <v>85</v>
      </c>
      <c r="D235" s="175">
        <f t="shared" si="37"/>
        <v>84</v>
      </c>
      <c r="E235" s="35">
        <v>44</v>
      </c>
      <c r="F235" s="35">
        <v>39</v>
      </c>
      <c r="G235" s="35">
        <v>1</v>
      </c>
      <c r="H235" s="175">
        <f t="shared" si="38"/>
        <v>1</v>
      </c>
      <c r="I235" s="35">
        <v>0</v>
      </c>
      <c r="J235" s="35">
        <v>1</v>
      </c>
      <c r="K235" s="35">
        <v>0</v>
      </c>
      <c r="L235" s="64"/>
      <c r="M235" s="176" t="s">
        <v>84</v>
      </c>
      <c r="N235" s="176">
        <v>13</v>
      </c>
      <c r="O235" s="64"/>
      <c r="P235" s="64"/>
    </row>
    <row r="236" spans="2:19" ht="17.25" customHeight="1" x14ac:dyDescent="0.25">
      <c r="B236" s="38" t="s">
        <v>78</v>
      </c>
      <c r="C236" s="174">
        <f t="shared" si="36"/>
        <v>40</v>
      </c>
      <c r="D236" s="175">
        <f t="shared" si="37"/>
        <v>35</v>
      </c>
      <c r="E236" s="35">
        <v>18</v>
      </c>
      <c r="F236" s="35">
        <v>17</v>
      </c>
      <c r="G236" s="35">
        <v>0</v>
      </c>
      <c r="H236" s="175">
        <f t="shared" si="38"/>
        <v>5</v>
      </c>
      <c r="I236" s="35">
        <v>5</v>
      </c>
      <c r="J236" s="35">
        <v>0</v>
      </c>
      <c r="K236" s="35">
        <v>0</v>
      </c>
      <c r="L236" s="64"/>
      <c r="M236" s="176" t="s">
        <v>94</v>
      </c>
      <c r="N236" s="176">
        <v>15</v>
      </c>
      <c r="O236" s="64"/>
      <c r="P236" s="64"/>
    </row>
    <row r="237" spans="2:19" ht="17.25" customHeight="1" x14ac:dyDescent="0.25">
      <c r="B237" s="38" t="s">
        <v>79</v>
      </c>
      <c r="C237" s="174">
        <f t="shared" si="36"/>
        <v>170</v>
      </c>
      <c r="D237" s="175">
        <f t="shared" si="37"/>
        <v>162</v>
      </c>
      <c r="E237" s="35">
        <v>86</v>
      </c>
      <c r="F237" s="35">
        <v>75</v>
      </c>
      <c r="G237" s="35">
        <v>1</v>
      </c>
      <c r="H237" s="175">
        <f t="shared" si="38"/>
        <v>8</v>
      </c>
      <c r="I237" s="35">
        <v>7</v>
      </c>
      <c r="J237" s="35">
        <v>1</v>
      </c>
      <c r="K237" s="35">
        <v>0</v>
      </c>
      <c r="L237" s="64"/>
      <c r="M237" s="176" t="s">
        <v>82</v>
      </c>
      <c r="N237" s="176">
        <v>16</v>
      </c>
      <c r="O237" s="64"/>
      <c r="P237" s="64"/>
    </row>
    <row r="238" spans="2:19" ht="17.25" customHeight="1" x14ac:dyDescent="0.25">
      <c r="B238" s="38" t="s">
        <v>80</v>
      </c>
      <c r="C238" s="174">
        <f t="shared" si="36"/>
        <v>85</v>
      </c>
      <c r="D238" s="175">
        <f t="shared" si="37"/>
        <v>75</v>
      </c>
      <c r="E238" s="35">
        <v>48</v>
      </c>
      <c r="F238" s="35">
        <v>27</v>
      </c>
      <c r="G238" s="35">
        <v>0</v>
      </c>
      <c r="H238" s="175">
        <f t="shared" si="38"/>
        <v>10</v>
      </c>
      <c r="I238" s="35">
        <v>9</v>
      </c>
      <c r="J238" s="35">
        <v>1</v>
      </c>
      <c r="K238" s="35">
        <v>0</v>
      </c>
      <c r="L238" s="64"/>
      <c r="M238" s="176" t="s">
        <v>99</v>
      </c>
      <c r="N238" s="176">
        <v>21</v>
      </c>
      <c r="O238" s="64"/>
      <c r="P238" s="64"/>
    </row>
    <row r="239" spans="2:19" ht="17.25" customHeight="1" x14ac:dyDescent="0.25">
      <c r="B239" s="38" t="s">
        <v>81</v>
      </c>
      <c r="C239" s="174">
        <f t="shared" si="36"/>
        <v>49</v>
      </c>
      <c r="D239" s="175">
        <f t="shared" si="37"/>
        <v>49</v>
      </c>
      <c r="E239" s="35">
        <v>31</v>
      </c>
      <c r="F239" s="35">
        <v>17</v>
      </c>
      <c r="G239" s="35">
        <v>1</v>
      </c>
      <c r="H239" s="175">
        <f t="shared" si="38"/>
        <v>0</v>
      </c>
      <c r="I239" s="35">
        <v>0</v>
      </c>
      <c r="J239" s="35">
        <v>0</v>
      </c>
      <c r="K239" s="35">
        <v>0</v>
      </c>
      <c r="L239" s="64"/>
      <c r="M239" s="176" t="s">
        <v>76</v>
      </c>
      <c r="N239" s="176">
        <v>25</v>
      </c>
      <c r="O239" s="64"/>
      <c r="P239" s="64"/>
    </row>
    <row r="240" spans="2:19" ht="17.25" customHeight="1" x14ac:dyDescent="0.25">
      <c r="B240" s="38" t="s">
        <v>82</v>
      </c>
      <c r="C240" s="174">
        <f t="shared" si="36"/>
        <v>16</v>
      </c>
      <c r="D240" s="175">
        <f t="shared" si="37"/>
        <v>15</v>
      </c>
      <c r="E240" s="35">
        <v>6</v>
      </c>
      <c r="F240" s="35">
        <v>9</v>
      </c>
      <c r="G240" s="35">
        <v>0</v>
      </c>
      <c r="H240" s="175">
        <f t="shared" si="38"/>
        <v>1</v>
      </c>
      <c r="I240" s="35">
        <v>0</v>
      </c>
      <c r="J240" s="35">
        <v>1</v>
      </c>
      <c r="K240" s="35">
        <v>0</v>
      </c>
      <c r="L240" s="64"/>
      <c r="M240" s="176" t="s">
        <v>98</v>
      </c>
      <c r="N240" s="176">
        <v>31</v>
      </c>
      <c r="O240" s="64"/>
      <c r="P240" s="64"/>
    </row>
    <row r="241" spans="2:16" ht="17.25" customHeight="1" x14ac:dyDescent="0.25">
      <c r="B241" s="38" t="s">
        <v>83</v>
      </c>
      <c r="C241" s="174">
        <f t="shared" si="36"/>
        <v>152</v>
      </c>
      <c r="D241" s="175">
        <f t="shared" si="37"/>
        <v>145</v>
      </c>
      <c r="E241" s="35">
        <v>70</v>
      </c>
      <c r="F241" s="35">
        <v>74</v>
      </c>
      <c r="G241" s="35">
        <v>1</v>
      </c>
      <c r="H241" s="175">
        <f t="shared" si="38"/>
        <v>7</v>
      </c>
      <c r="I241" s="35">
        <v>7</v>
      </c>
      <c r="J241" s="35">
        <v>0</v>
      </c>
      <c r="K241" s="35">
        <v>0</v>
      </c>
      <c r="L241" s="64"/>
      <c r="M241" s="176" t="s">
        <v>92</v>
      </c>
      <c r="N241" s="176">
        <v>32</v>
      </c>
      <c r="O241" s="64"/>
      <c r="P241" s="64"/>
    </row>
    <row r="242" spans="2:16" ht="17.25" customHeight="1" x14ac:dyDescent="0.25">
      <c r="B242" s="38" t="s">
        <v>84</v>
      </c>
      <c r="C242" s="174">
        <f t="shared" si="36"/>
        <v>13</v>
      </c>
      <c r="D242" s="175">
        <f t="shared" si="37"/>
        <v>12</v>
      </c>
      <c r="E242" s="35">
        <v>7</v>
      </c>
      <c r="F242" s="35">
        <v>5</v>
      </c>
      <c r="G242" s="35">
        <v>0</v>
      </c>
      <c r="H242" s="175">
        <f t="shared" si="38"/>
        <v>1</v>
      </c>
      <c r="I242" s="35">
        <v>1</v>
      </c>
      <c r="J242" s="35">
        <v>0</v>
      </c>
      <c r="K242" s="35">
        <v>0</v>
      </c>
      <c r="L242" s="64"/>
      <c r="M242" s="176" t="s">
        <v>78</v>
      </c>
      <c r="N242" s="176">
        <v>40</v>
      </c>
      <c r="O242" s="64"/>
      <c r="P242" s="64"/>
    </row>
    <row r="243" spans="2:16" ht="17.25" customHeight="1" x14ac:dyDescent="0.25">
      <c r="B243" s="38" t="s">
        <v>85</v>
      </c>
      <c r="C243" s="174">
        <f t="shared" si="36"/>
        <v>88</v>
      </c>
      <c r="D243" s="175">
        <f t="shared" si="37"/>
        <v>85</v>
      </c>
      <c r="E243" s="35">
        <v>62</v>
      </c>
      <c r="F243" s="35">
        <v>21</v>
      </c>
      <c r="G243" s="35">
        <v>2</v>
      </c>
      <c r="H243" s="175">
        <f t="shared" si="38"/>
        <v>3</v>
      </c>
      <c r="I243" s="35">
        <v>2</v>
      </c>
      <c r="J243" s="35">
        <v>1</v>
      </c>
      <c r="K243" s="35">
        <v>0</v>
      </c>
      <c r="L243" s="64"/>
      <c r="M243" s="176" t="s">
        <v>89</v>
      </c>
      <c r="N243" s="176">
        <v>47</v>
      </c>
      <c r="O243" s="64"/>
      <c r="P243" s="64"/>
    </row>
    <row r="244" spans="2:16" ht="17.25" customHeight="1" x14ac:dyDescent="0.25">
      <c r="B244" s="38" t="s">
        <v>86</v>
      </c>
      <c r="C244" s="174">
        <f t="shared" si="36"/>
        <v>95</v>
      </c>
      <c r="D244" s="175">
        <f t="shared" si="37"/>
        <v>94</v>
      </c>
      <c r="E244" s="35">
        <v>60</v>
      </c>
      <c r="F244" s="35">
        <v>34</v>
      </c>
      <c r="G244" s="35">
        <v>0</v>
      </c>
      <c r="H244" s="175">
        <f t="shared" si="38"/>
        <v>1</v>
      </c>
      <c r="I244" s="35">
        <v>1</v>
      </c>
      <c r="J244" s="35">
        <v>0</v>
      </c>
      <c r="K244" s="35">
        <v>0</v>
      </c>
      <c r="L244" s="64"/>
      <c r="M244" s="176" t="s">
        <v>100</v>
      </c>
      <c r="N244" s="176">
        <v>47</v>
      </c>
      <c r="O244" s="64"/>
      <c r="P244" s="64"/>
    </row>
    <row r="245" spans="2:16" ht="17.25" customHeight="1" x14ac:dyDescent="0.25">
      <c r="B245" s="38" t="s">
        <v>87</v>
      </c>
      <c r="C245" s="174">
        <f t="shared" si="36"/>
        <v>116</v>
      </c>
      <c r="D245" s="175">
        <f t="shared" si="37"/>
        <v>110</v>
      </c>
      <c r="E245" s="35">
        <v>76</v>
      </c>
      <c r="F245" s="35">
        <v>34</v>
      </c>
      <c r="G245" s="35">
        <v>0</v>
      </c>
      <c r="H245" s="175">
        <f t="shared" si="38"/>
        <v>6</v>
      </c>
      <c r="I245" s="35">
        <v>6</v>
      </c>
      <c r="J245" s="35">
        <v>0</v>
      </c>
      <c r="K245" s="35">
        <v>0</v>
      </c>
      <c r="L245" s="64"/>
      <c r="M245" s="176" t="s">
        <v>81</v>
      </c>
      <c r="N245" s="176">
        <v>49</v>
      </c>
      <c r="O245" s="64"/>
      <c r="P245" s="64"/>
    </row>
    <row r="246" spans="2:16" ht="17.25" customHeight="1" x14ac:dyDescent="0.25">
      <c r="B246" s="38" t="s">
        <v>88</v>
      </c>
      <c r="C246" s="174">
        <f t="shared" si="36"/>
        <v>119</v>
      </c>
      <c r="D246" s="175">
        <f t="shared" si="37"/>
        <v>115</v>
      </c>
      <c r="E246" s="35">
        <v>78</v>
      </c>
      <c r="F246" s="35">
        <v>37</v>
      </c>
      <c r="G246" s="35">
        <v>0</v>
      </c>
      <c r="H246" s="175">
        <f t="shared" si="38"/>
        <v>4</v>
      </c>
      <c r="I246" s="35">
        <v>4</v>
      </c>
      <c r="J246" s="35">
        <v>0</v>
      </c>
      <c r="K246" s="35">
        <v>0</v>
      </c>
      <c r="L246" s="64"/>
      <c r="M246" s="176" t="s">
        <v>91</v>
      </c>
      <c r="N246" s="176">
        <v>49</v>
      </c>
      <c r="O246" s="64"/>
      <c r="P246" s="64"/>
    </row>
    <row r="247" spans="2:16" ht="17.25" customHeight="1" x14ac:dyDescent="0.25">
      <c r="B247" s="38" t="s">
        <v>89</v>
      </c>
      <c r="C247" s="174">
        <f t="shared" si="36"/>
        <v>47</v>
      </c>
      <c r="D247" s="175">
        <f t="shared" si="37"/>
        <v>46</v>
      </c>
      <c r="E247" s="35">
        <v>27</v>
      </c>
      <c r="F247" s="35">
        <v>19</v>
      </c>
      <c r="G247" s="35">
        <v>0</v>
      </c>
      <c r="H247" s="175">
        <f t="shared" si="38"/>
        <v>1</v>
      </c>
      <c r="I247" s="35">
        <v>0</v>
      </c>
      <c r="J247" s="35">
        <v>1</v>
      </c>
      <c r="K247" s="35">
        <v>0</v>
      </c>
      <c r="L247" s="64"/>
      <c r="M247" s="176" t="s">
        <v>95</v>
      </c>
      <c r="N247" s="176">
        <v>50</v>
      </c>
      <c r="O247" s="64"/>
      <c r="P247" s="64"/>
    </row>
    <row r="248" spans="2:16" ht="17.25" customHeight="1" x14ac:dyDescent="0.25">
      <c r="B248" s="38" t="s">
        <v>90</v>
      </c>
      <c r="C248" s="174">
        <f t="shared" si="36"/>
        <v>391</v>
      </c>
      <c r="D248" s="175">
        <f t="shared" si="37"/>
        <v>361</v>
      </c>
      <c r="E248" s="35">
        <v>191</v>
      </c>
      <c r="F248" s="35">
        <v>167</v>
      </c>
      <c r="G248" s="35">
        <v>3</v>
      </c>
      <c r="H248" s="175">
        <f t="shared" si="38"/>
        <v>30</v>
      </c>
      <c r="I248" s="35">
        <v>19</v>
      </c>
      <c r="J248" s="35">
        <v>11</v>
      </c>
      <c r="K248" s="35">
        <v>0</v>
      </c>
      <c r="L248" s="64"/>
      <c r="M248" s="176" t="s">
        <v>96</v>
      </c>
      <c r="N248" s="176">
        <v>59</v>
      </c>
      <c r="O248" s="64"/>
      <c r="P248" s="64"/>
    </row>
    <row r="249" spans="2:16" ht="17.25" customHeight="1" x14ac:dyDescent="0.25">
      <c r="B249" s="38" t="s">
        <v>91</v>
      </c>
      <c r="C249" s="174">
        <f t="shared" si="36"/>
        <v>49</v>
      </c>
      <c r="D249" s="175">
        <f t="shared" si="37"/>
        <v>46</v>
      </c>
      <c r="E249" s="35">
        <v>35</v>
      </c>
      <c r="F249" s="35">
        <v>11</v>
      </c>
      <c r="G249" s="35">
        <v>0</v>
      </c>
      <c r="H249" s="175">
        <f t="shared" si="38"/>
        <v>3</v>
      </c>
      <c r="I249" s="35">
        <v>3</v>
      </c>
      <c r="J249" s="35">
        <v>0</v>
      </c>
      <c r="K249" s="35">
        <v>0</v>
      </c>
      <c r="L249" s="64"/>
      <c r="M249" s="176" t="s">
        <v>77</v>
      </c>
      <c r="N249" s="176">
        <v>85</v>
      </c>
      <c r="O249" s="64"/>
      <c r="P249" s="64"/>
    </row>
    <row r="250" spans="2:16" ht="17.25" customHeight="1" x14ac:dyDescent="0.25">
      <c r="B250" s="38" t="s">
        <v>92</v>
      </c>
      <c r="C250" s="174">
        <f t="shared" si="36"/>
        <v>32</v>
      </c>
      <c r="D250" s="175">
        <f t="shared" si="37"/>
        <v>30</v>
      </c>
      <c r="E250" s="35">
        <v>18</v>
      </c>
      <c r="F250" s="35">
        <v>12</v>
      </c>
      <c r="G250" s="35">
        <v>0</v>
      </c>
      <c r="H250" s="175">
        <f t="shared" si="38"/>
        <v>2</v>
      </c>
      <c r="I250" s="35">
        <v>2</v>
      </c>
      <c r="J250" s="35">
        <v>0</v>
      </c>
      <c r="K250" s="35">
        <v>0</v>
      </c>
      <c r="L250" s="64"/>
      <c r="M250" s="176" t="s">
        <v>80</v>
      </c>
      <c r="N250" s="176">
        <v>85</v>
      </c>
      <c r="O250" s="64"/>
      <c r="P250" s="64"/>
    </row>
    <row r="251" spans="2:16" ht="17.25" customHeight="1" x14ac:dyDescent="0.25">
      <c r="B251" s="38" t="s">
        <v>93</v>
      </c>
      <c r="C251" s="174">
        <f t="shared" si="36"/>
        <v>12</v>
      </c>
      <c r="D251" s="175">
        <f t="shared" si="37"/>
        <v>12</v>
      </c>
      <c r="E251" s="35">
        <v>7</v>
      </c>
      <c r="F251" s="35">
        <v>5</v>
      </c>
      <c r="G251" s="35">
        <v>0</v>
      </c>
      <c r="H251" s="175">
        <f t="shared" si="38"/>
        <v>0</v>
      </c>
      <c r="I251" s="35">
        <v>0</v>
      </c>
      <c r="J251" s="35">
        <v>0</v>
      </c>
      <c r="K251" s="35">
        <v>0</v>
      </c>
      <c r="L251" s="64"/>
      <c r="M251" s="176" t="s">
        <v>85</v>
      </c>
      <c r="N251" s="176">
        <v>88</v>
      </c>
      <c r="O251" s="64"/>
      <c r="P251" s="64"/>
    </row>
    <row r="252" spans="2:16" ht="17.25" customHeight="1" x14ac:dyDescent="0.25">
      <c r="B252" s="38" t="s">
        <v>94</v>
      </c>
      <c r="C252" s="174">
        <f t="shared" si="36"/>
        <v>15</v>
      </c>
      <c r="D252" s="175">
        <f t="shared" si="37"/>
        <v>14</v>
      </c>
      <c r="E252" s="35">
        <v>11</v>
      </c>
      <c r="F252" s="35">
        <v>3</v>
      </c>
      <c r="G252" s="35">
        <v>0</v>
      </c>
      <c r="H252" s="175">
        <f t="shared" si="38"/>
        <v>1</v>
      </c>
      <c r="I252" s="35">
        <v>1</v>
      </c>
      <c r="J252" s="35">
        <v>0</v>
      </c>
      <c r="K252" s="35">
        <v>0</v>
      </c>
      <c r="L252" s="64"/>
      <c r="M252" s="176" t="s">
        <v>86</v>
      </c>
      <c r="N252" s="176">
        <v>95</v>
      </c>
      <c r="O252" s="64"/>
      <c r="P252" s="64"/>
    </row>
    <row r="253" spans="2:16" ht="17.25" customHeight="1" x14ac:dyDescent="0.25">
      <c r="B253" s="38" t="s">
        <v>95</v>
      </c>
      <c r="C253" s="174">
        <f t="shared" si="36"/>
        <v>50</v>
      </c>
      <c r="D253" s="175">
        <f t="shared" si="37"/>
        <v>46</v>
      </c>
      <c r="E253" s="35">
        <v>28</v>
      </c>
      <c r="F253" s="35">
        <v>17</v>
      </c>
      <c r="G253" s="35">
        <v>1</v>
      </c>
      <c r="H253" s="175">
        <f t="shared" si="38"/>
        <v>4</v>
      </c>
      <c r="I253" s="35">
        <v>4</v>
      </c>
      <c r="J253" s="35">
        <v>0</v>
      </c>
      <c r="K253" s="35">
        <v>0</v>
      </c>
      <c r="L253" s="64"/>
      <c r="M253" s="176" t="s">
        <v>97</v>
      </c>
      <c r="N253" s="176">
        <v>102</v>
      </c>
      <c r="O253" s="64"/>
      <c r="P253" s="64"/>
    </row>
    <row r="254" spans="2:16" ht="17.25" customHeight="1" x14ac:dyDescent="0.25">
      <c r="B254" s="38" t="s">
        <v>96</v>
      </c>
      <c r="C254" s="174">
        <f t="shared" si="36"/>
        <v>59</v>
      </c>
      <c r="D254" s="175">
        <f t="shared" si="37"/>
        <v>59</v>
      </c>
      <c r="E254" s="35">
        <v>29</v>
      </c>
      <c r="F254" s="35">
        <v>29</v>
      </c>
      <c r="G254" s="35">
        <v>1</v>
      </c>
      <c r="H254" s="175">
        <f t="shared" si="38"/>
        <v>0</v>
      </c>
      <c r="I254" s="35">
        <v>0</v>
      </c>
      <c r="J254" s="35">
        <v>0</v>
      </c>
      <c r="K254" s="35">
        <v>0</v>
      </c>
      <c r="L254" s="64"/>
      <c r="M254" s="176" t="s">
        <v>87</v>
      </c>
      <c r="N254" s="176">
        <v>116</v>
      </c>
      <c r="O254" s="64"/>
      <c r="P254" s="64"/>
    </row>
    <row r="255" spans="2:16" ht="17.25" customHeight="1" x14ac:dyDescent="0.25">
      <c r="B255" s="38" t="s">
        <v>97</v>
      </c>
      <c r="C255" s="174">
        <f t="shared" si="36"/>
        <v>102</v>
      </c>
      <c r="D255" s="175">
        <f t="shared" si="37"/>
        <v>93</v>
      </c>
      <c r="E255" s="35">
        <v>73</v>
      </c>
      <c r="F255" s="35">
        <v>20</v>
      </c>
      <c r="G255" s="35">
        <v>0</v>
      </c>
      <c r="H255" s="175">
        <f t="shared" si="38"/>
        <v>9</v>
      </c>
      <c r="I255" s="35">
        <v>8</v>
      </c>
      <c r="J255" s="35">
        <v>1</v>
      </c>
      <c r="K255" s="35">
        <v>0</v>
      </c>
      <c r="L255" s="64"/>
      <c r="M255" s="176" t="s">
        <v>88</v>
      </c>
      <c r="N255" s="176">
        <v>119</v>
      </c>
      <c r="O255" s="64"/>
      <c r="P255" s="64"/>
    </row>
    <row r="256" spans="2:16" ht="17.25" customHeight="1" x14ac:dyDescent="0.25">
      <c r="B256" s="38" t="s">
        <v>98</v>
      </c>
      <c r="C256" s="174">
        <f t="shared" si="36"/>
        <v>31</v>
      </c>
      <c r="D256" s="175">
        <f t="shared" si="37"/>
        <v>30</v>
      </c>
      <c r="E256" s="35">
        <v>16</v>
      </c>
      <c r="F256" s="35">
        <v>14</v>
      </c>
      <c r="G256" s="35">
        <v>0</v>
      </c>
      <c r="H256" s="175">
        <f t="shared" si="38"/>
        <v>1</v>
      </c>
      <c r="I256" s="35">
        <v>1</v>
      </c>
      <c r="J256" s="35">
        <v>0</v>
      </c>
      <c r="K256" s="35">
        <v>0</v>
      </c>
      <c r="L256" s="64"/>
      <c r="M256" s="176" t="s">
        <v>83</v>
      </c>
      <c r="N256" s="176">
        <v>152</v>
      </c>
      <c r="O256" s="64"/>
      <c r="P256" s="64"/>
    </row>
    <row r="257" spans="2:18" ht="17.25" customHeight="1" x14ac:dyDescent="0.25">
      <c r="B257" s="38" t="s">
        <v>99</v>
      </c>
      <c r="C257" s="174">
        <f t="shared" si="36"/>
        <v>21</v>
      </c>
      <c r="D257" s="175">
        <f t="shared" si="37"/>
        <v>21</v>
      </c>
      <c r="E257" s="35">
        <v>18</v>
      </c>
      <c r="F257" s="35">
        <v>3</v>
      </c>
      <c r="G257" s="35">
        <v>0</v>
      </c>
      <c r="H257" s="175">
        <f t="shared" si="38"/>
        <v>0</v>
      </c>
      <c r="I257" s="35">
        <v>0</v>
      </c>
      <c r="J257" s="35">
        <v>0</v>
      </c>
      <c r="K257" s="35">
        <v>0</v>
      </c>
      <c r="L257" s="64"/>
      <c r="M257" s="176" t="s">
        <v>79</v>
      </c>
      <c r="N257" s="176">
        <v>170</v>
      </c>
      <c r="O257" s="64"/>
      <c r="P257" s="64"/>
    </row>
    <row r="258" spans="2:18" ht="17.25" customHeight="1" thickBot="1" x14ac:dyDescent="0.3">
      <c r="B258" s="101" t="s">
        <v>100</v>
      </c>
      <c r="C258" s="177">
        <f t="shared" si="36"/>
        <v>47</v>
      </c>
      <c r="D258" s="178">
        <f t="shared" si="37"/>
        <v>46</v>
      </c>
      <c r="E258" s="103">
        <v>40</v>
      </c>
      <c r="F258" s="103">
        <v>6</v>
      </c>
      <c r="G258" s="103">
        <v>0</v>
      </c>
      <c r="H258" s="178">
        <f>SUM(I258:K258)</f>
        <v>1</v>
      </c>
      <c r="I258" s="103">
        <v>1</v>
      </c>
      <c r="J258" s="103">
        <v>0</v>
      </c>
      <c r="K258" s="103">
        <v>0</v>
      </c>
      <c r="L258" s="64"/>
      <c r="M258" s="176" t="s">
        <v>90</v>
      </c>
      <c r="N258" s="176">
        <v>391</v>
      </c>
      <c r="O258" s="64"/>
      <c r="P258" s="64"/>
    </row>
    <row r="259" spans="2:18" ht="20.25" customHeight="1" x14ac:dyDescent="0.25">
      <c r="B259" s="115" t="s">
        <v>3</v>
      </c>
      <c r="C259" s="116">
        <f t="shared" si="36"/>
        <v>1909</v>
      </c>
      <c r="D259" s="117">
        <f t="shared" ref="D259:G259" si="39">SUM(D234:D258)</f>
        <v>1810</v>
      </c>
      <c r="E259" s="117">
        <f t="shared" si="39"/>
        <v>1098</v>
      </c>
      <c r="F259" s="117">
        <f t="shared" si="39"/>
        <v>700</v>
      </c>
      <c r="G259" s="117">
        <f t="shared" si="39"/>
        <v>12</v>
      </c>
      <c r="H259" s="116">
        <f>SUM(H234:H258)</f>
        <v>99</v>
      </c>
      <c r="I259" s="116">
        <f t="shared" ref="I259:K259" si="40">SUM(I234:I258)</f>
        <v>81</v>
      </c>
      <c r="J259" s="116">
        <f t="shared" si="40"/>
        <v>18</v>
      </c>
      <c r="K259" s="116">
        <f t="shared" si="40"/>
        <v>0</v>
      </c>
      <c r="L259" s="64"/>
      <c r="M259" s="64"/>
      <c r="N259" s="64"/>
      <c r="O259" s="64"/>
      <c r="P259" s="64"/>
    </row>
    <row r="260" spans="2:18" x14ac:dyDescent="0.25">
      <c r="B260" s="179" t="s">
        <v>114</v>
      </c>
      <c r="C260" s="172"/>
      <c r="D260" s="172"/>
      <c r="E260" s="172"/>
      <c r="F260" s="172"/>
      <c r="G260" s="172"/>
      <c r="H260" s="172"/>
      <c r="I260" s="172"/>
      <c r="J260" s="172"/>
      <c r="K260" s="172"/>
      <c r="L260" s="180"/>
      <c r="M260" s="180"/>
      <c r="N260" s="180"/>
      <c r="O260" s="180"/>
      <c r="P260" s="64"/>
    </row>
    <row r="261" spans="2:18" x14ac:dyDescent="0.25">
      <c r="B261" s="51" t="s">
        <v>23</v>
      </c>
      <c r="C261" s="172"/>
      <c r="D261" s="172"/>
      <c r="E261" s="172"/>
      <c r="F261" s="172"/>
      <c r="G261" s="172"/>
      <c r="H261" s="172"/>
      <c r="I261" s="172"/>
      <c r="J261" s="172"/>
      <c r="K261" s="172"/>
      <c r="L261" s="180"/>
      <c r="M261" s="180"/>
      <c r="N261" s="180"/>
      <c r="O261" s="180"/>
      <c r="P261" s="64"/>
    </row>
    <row r="262" spans="2:18" x14ac:dyDescent="0.25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</row>
    <row r="263" spans="2:18" ht="27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33"/>
      <c r="N263" s="17"/>
      <c r="O263" s="17"/>
      <c r="P263" s="17"/>
      <c r="Q263" s="17"/>
      <c r="R263" s="1"/>
    </row>
    <row r="264" spans="2:18" ht="33.75" customHeight="1" x14ac:dyDescent="0.25">
      <c r="B264" s="181" t="s">
        <v>72</v>
      </c>
      <c r="C264" s="182" t="s">
        <v>73</v>
      </c>
      <c r="D264" s="96">
        <v>2021</v>
      </c>
      <c r="E264" s="143">
        <v>2022</v>
      </c>
      <c r="F264" s="96">
        <v>2023</v>
      </c>
      <c r="G264" s="96">
        <v>2024</v>
      </c>
      <c r="H264" s="96" t="s">
        <v>115</v>
      </c>
      <c r="I264" s="183"/>
      <c r="J264" s="183"/>
      <c r="K264" s="183"/>
    </row>
    <row r="265" spans="2:18" ht="17.25" customHeight="1" x14ac:dyDescent="0.25">
      <c r="B265" s="38" t="s">
        <v>76</v>
      </c>
      <c r="C265" s="34">
        <f>SUM(D265:H265)</f>
        <v>7587</v>
      </c>
      <c r="D265" s="149">
        <v>1720</v>
      </c>
      <c r="E265" s="149">
        <v>1737</v>
      </c>
      <c r="F265" s="149">
        <v>1777</v>
      </c>
      <c r="G265" s="149">
        <v>2059</v>
      </c>
      <c r="H265" s="149">
        <f t="shared" ref="H265:H289" si="41">C177</f>
        <v>294</v>
      </c>
      <c r="J265" s="176" t="s">
        <v>92</v>
      </c>
      <c r="K265" s="176">
        <v>5166</v>
      </c>
      <c r="P265" s="184"/>
    </row>
    <row r="266" spans="2:18" ht="17.25" customHeight="1" x14ac:dyDescent="0.25">
      <c r="B266" s="38" t="s">
        <v>77</v>
      </c>
      <c r="C266" s="34">
        <f t="shared" ref="C266:C288" si="42">SUM(D266:H266)</f>
        <v>34763</v>
      </c>
      <c r="D266" s="35">
        <v>8310</v>
      </c>
      <c r="E266" s="35">
        <v>7854</v>
      </c>
      <c r="F266" s="35">
        <v>8624</v>
      </c>
      <c r="G266" s="35">
        <v>8624</v>
      </c>
      <c r="H266" s="35">
        <f t="shared" si="41"/>
        <v>1351</v>
      </c>
      <c r="J266" s="176" t="s">
        <v>94</v>
      </c>
      <c r="K266" s="176">
        <v>6007</v>
      </c>
      <c r="P266" s="184"/>
    </row>
    <row r="267" spans="2:18" ht="17.25" customHeight="1" x14ac:dyDescent="0.25">
      <c r="B267" s="38" t="s">
        <v>78</v>
      </c>
      <c r="C267" s="34">
        <f t="shared" si="42"/>
        <v>13665</v>
      </c>
      <c r="D267" s="35">
        <v>3823</v>
      </c>
      <c r="E267" s="35">
        <v>3135</v>
      </c>
      <c r="F267" s="35">
        <v>3015</v>
      </c>
      <c r="G267" s="35">
        <v>3160</v>
      </c>
      <c r="H267" s="35">
        <f t="shared" si="41"/>
        <v>532</v>
      </c>
      <c r="J267" s="176" t="s">
        <v>93</v>
      </c>
      <c r="K267" s="176">
        <v>6679</v>
      </c>
      <c r="P267" s="184"/>
    </row>
    <row r="268" spans="2:18" ht="17.25" customHeight="1" x14ac:dyDescent="0.25">
      <c r="B268" s="38" t="s">
        <v>79</v>
      </c>
      <c r="C268" s="34">
        <f t="shared" si="42"/>
        <v>65998</v>
      </c>
      <c r="D268" s="35">
        <v>15159</v>
      </c>
      <c r="E268" s="35">
        <v>14932</v>
      </c>
      <c r="F268" s="35">
        <v>17226</v>
      </c>
      <c r="G268" s="35">
        <v>16200</v>
      </c>
      <c r="H268" s="35">
        <f t="shared" si="41"/>
        <v>2481</v>
      </c>
      <c r="J268" s="176" t="s">
        <v>76</v>
      </c>
      <c r="K268" s="176">
        <v>7587</v>
      </c>
      <c r="P268" s="184"/>
    </row>
    <row r="269" spans="2:18" ht="17.25" customHeight="1" x14ac:dyDescent="0.25">
      <c r="B269" s="38" t="s">
        <v>80</v>
      </c>
      <c r="C269" s="34">
        <f t="shared" si="42"/>
        <v>20446</v>
      </c>
      <c r="D269" s="35">
        <v>4924</v>
      </c>
      <c r="E269" s="35">
        <v>4380</v>
      </c>
      <c r="F269" s="35">
        <v>4985</v>
      </c>
      <c r="G269" s="35">
        <v>5305</v>
      </c>
      <c r="H269" s="35">
        <f t="shared" si="41"/>
        <v>852</v>
      </c>
      <c r="J269" s="176" t="s">
        <v>99</v>
      </c>
      <c r="K269" s="176">
        <v>8365</v>
      </c>
      <c r="P269" s="184"/>
    </row>
    <row r="270" spans="2:18" ht="17.25" customHeight="1" x14ac:dyDescent="0.25">
      <c r="B270" s="38" t="s">
        <v>81</v>
      </c>
      <c r="C270" s="34">
        <f t="shared" si="42"/>
        <v>15230</v>
      </c>
      <c r="D270" s="35">
        <v>3587</v>
      </c>
      <c r="E270" s="35">
        <v>3025</v>
      </c>
      <c r="F270" s="35">
        <v>3537</v>
      </c>
      <c r="G270" s="35">
        <v>4417</v>
      </c>
      <c r="H270" s="35">
        <f t="shared" si="41"/>
        <v>664</v>
      </c>
      <c r="J270" s="176" t="s">
        <v>84</v>
      </c>
      <c r="K270" s="176">
        <v>10317</v>
      </c>
      <c r="P270" s="184"/>
    </row>
    <row r="271" spans="2:18" ht="17.25" customHeight="1" x14ac:dyDescent="0.25">
      <c r="B271" s="38" t="s">
        <v>82</v>
      </c>
      <c r="C271" s="34">
        <f t="shared" si="42"/>
        <v>15127</v>
      </c>
      <c r="D271" s="35">
        <v>3597</v>
      </c>
      <c r="E271" s="35">
        <v>3443</v>
      </c>
      <c r="F271" s="35">
        <v>3710</v>
      </c>
      <c r="G271" s="35">
        <v>4014</v>
      </c>
      <c r="H271" s="35">
        <f t="shared" si="41"/>
        <v>363</v>
      </c>
      <c r="J271" s="176" t="s">
        <v>100</v>
      </c>
      <c r="K271" s="176">
        <v>11180</v>
      </c>
      <c r="P271" s="184"/>
    </row>
    <row r="272" spans="2:18" ht="17.25" customHeight="1" x14ac:dyDescent="0.25">
      <c r="B272" s="38" t="s">
        <v>83</v>
      </c>
      <c r="C272" s="34">
        <f t="shared" si="42"/>
        <v>44715</v>
      </c>
      <c r="D272" s="35">
        <v>11408</v>
      </c>
      <c r="E272" s="35">
        <v>10079</v>
      </c>
      <c r="F272" s="35">
        <v>10462</v>
      </c>
      <c r="G272" s="35">
        <v>10972</v>
      </c>
      <c r="H272" s="35">
        <f t="shared" si="41"/>
        <v>1794</v>
      </c>
      <c r="J272" s="176" t="s">
        <v>98</v>
      </c>
      <c r="K272" s="176">
        <v>11577</v>
      </c>
      <c r="P272" s="184"/>
    </row>
    <row r="273" spans="2:16" ht="17.25" customHeight="1" x14ac:dyDescent="0.25">
      <c r="B273" s="38" t="s">
        <v>84</v>
      </c>
      <c r="C273" s="34">
        <f t="shared" si="42"/>
        <v>10317</v>
      </c>
      <c r="D273" s="35">
        <v>2066</v>
      </c>
      <c r="E273" s="35">
        <v>2407</v>
      </c>
      <c r="F273" s="35">
        <v>2657</v>
      </c>
      <c r="G273" s="35">
        <v>2821</v>
      </c>
      <c r="H273" s="35">
        <f t="shared" si="41"/>
        <v>366</v>
      </c>
      <c r="J273" s="176" t="s">
        <v>91</v>
      </c>
      <c r="K273" s="176">
        <v>12435</v>
      </c>
      <c r="P273" s="184"/>
    </row>
    <row r="274" spans="2:16" ht="17.25" customHeight="1" x14ac:dyDescent="0.25">
      <c r="B274" s="38" t="s">
        <v>85</v>
      </c>
      <c r="C274" s="34">
        <f t="shared" si="42"/>
        <v>21768</v>
      </c>
      <c r="D274" s="35">
        <v>5792</v>
      </c>
      <c r="E274" s="35">
        <v>4775</v>
      </c>
      <c r="F274" s="35">
        <v>4861</v>
      </c>
      <c r="G274" s="35">
        <v>5457</v>
      </c>
      <c r="H274" s="35">
        <f t="shared" si="41"/>
        <v>883</v>
      </c>
      <c r="J274" s="176" t="s">
        <v>78</v>
      </c>
      <c r="K274" s="176">
        <v>13665</v>
      </c>
      <c r="P274" s="184"/>
    </row>
    <row r="275" spans="2:16" ht="17.25" customHeight="1" x14ac:dyDescent="0.25">
      <c r="B275" s="38" t="s">
        <v>86</v>
      </c>
      <c r="C275" s="34">
        <f t="shared" si="42"/>
        <v>25611</v>
      </c>
      <c r="D275" s="35">
        <v>5981</v>
      </c>
      <c r="E275" s="35">
        <v>5786</v>
      </c>
      <c r="F275" s="35">
        <v>6168</v>
      </c>
      <c r="G275" s="35">
        <v>6427</v>
      </c>
      <c r="H275" s="35">
        <f t="shared" si="41"/>
        <v>1249</v>
      </c>
      <c r="J275" s="176" t="s">
        <v>82</v>
      </c>
      <c r="K275" s="176">
        <v>15127</v>
      </c>
      <c r="P275" s="184"/>
    </row>
    <row r="276" spans="2:16" ht="17.25" customHeight="1" x14ac:dyDescent="0.25">
      <c r="B276" s="38" t="s">
        <v>87</v>
      </c>
      <c r="C276" s="34">
        <f t="shared" si="42"/>
        <v>30351</v>
      </c>
      <c r="D276" s="35">
        <v>7723</v>
      </c>
      <c r="E276" s="35">
        <v>7183</v>
      </c>
      <c r="F276" s="35">
        <v>7259</v>
      </c>
      <c r="G276" s="35">
        <v>6985</v>
      </c>
      <c r="H276" s="35">
        <f t="shared" si="41"/>
        <v>1201</v>
      </c>
      <c r="J276" s="176" t="s">
        <v>81</v>
      </c>
      <c r="K276" s="176">
        <v>15230</v>
      </c>
      <c r="P276" s="184"/>
    </row>
    <row r="277" spans="2:16" ht="17.25" customHeight="1" x14ac:dyDescent="0.25">
      <c r="B277" s="38" t="s">
        <v>88</v>
      </c>
      <c r="C277" s="34">
        <f t="shared" si="42"/>
        <v>32718</v>
      </c>
      <c r="D277" s="35">
        <v>7543</v>
      </c>
      <c r="E277" s="35">
        <v>7290</v>
      </c>
      <c r="F277" s="35">
        <v>8055</v>
      </c>
      <c r="G277" s="35">
        <v>8389</v>
      </c>
      <c r="H277" s="35">
        <f t="shared" si="41"/>
        <v>1441</v>
      </c>
      <c r="J277" s="176" t="s">
        <v>89</v>
      </c>
      <c r="K277" s="176">
        <v>16625</v>
      </c>
      <c r="P277" s="184"/>
    </row>
    <row r="278" spans="2:16" ht="17.25" customHeight="1" x14ac:dyDescent="0.25">
      <c r="B278" s="38" t="s">
        <v>89</v>
      </c>
      <c r="C278" s="34">
        <f t="shared" si="42"/>
        <v>16625</v>
      </c>
      <c r="D278" s="35">
        <v>4222</v>
      </c>
      <c r="E278" s="35">
        <v>3848</v>
      </c>
      <c r="F278" s="35">
        <v>4040</v>
      </c>
      <c r="G278" s="35">
        <v>3765</v>
      </c>
      <c r="H278" s="35">
        <f t="shared" si="41"/>
        <v>750</v>
      </c>
      <c r="J278" s="176" t="s">
        <v>96</v>
      </c>
      <c r="K278" s="176">
        <v>20039</v>
      </c>
      <c r="P278" s="184"/>
    </row>
    <row r="279" spans="2:16" ht="17.25" customHeight="1" x14ac:dyDescent="0.25">
      <c r="B279" s="38" t="s">
        <v>90</v>
      </c>
      <c r="C279" s="34">
        <f t="shared" si="42"/>
        <v>181223</v>
      </c>
      <c r="D279" s="35">
        <v>44463</v>
      </c>
      <c r="E279" s="35">
        <v>41440</v>
      </c>
      <c r="F279" s="35">
        <v>46524</v>
      </c>
      <c r="G279" s="35">
        <v>43969</v>
      </c>
      <c r="H279" s="35">
        <f t="shared" si="41"/>
        <v>4827</v>
      </c>
      <c r="J279" s="176" t="s">
        <v>80</v>
      </c>
      <c r="K279" s="176">
        <v>20446</v>
      </c>
      <c r="P279" s="184"/>
    </row>
    <row r="280" spans="2:16" ht="17.25" customHeight="1" x14ac:dyDescent="0.25">
      <c r="B280" s="38" t="s">
        <v>91</v>
      </c>
      <c r="C280" s="34">
        <f t="shared" si="42"/>
        <v>12435</v>
      </c>
      <c r="D280" s="35">
        <v>2531</v>
      </c>
      <c r="E280" s="35">
        <v>2802</v>
      </c>
      <c r="F280" s="35">
        <v>3036</v>
      </c>
      <c r="G280" s="35">
        <v>3495</v>
      </c>
      <c r="H280" s="35">
        <f t="shared" si="41"/>
        <v>571</v>
      </c>
      <c r="J280" s="176" t="s">
        <v>85</v>
      </c>
      <c r="K280" s="176">
        <v>21768</v>
      </c>
      <c r="P280" s="184"/>
    </row>
    <row r="281" spans="2:16" ht="17.25" customHeight="1" x14ac:dyDescent="0.25">
      <c r="B281" s="38" t="s">
        <v>92</v>
      </c>
      <c r="C281" s="34">
        <f t="shared" si="42"/>
        <v>5166</v>
      </c>
      <c r="D281" s="35">
        <v>1225</v>
      </c>
      <c r="E281" s="35">
        <v>1188</v>
      </c>
      <c r="F281" s="35">
        <v>1103</v>
      </c>
      <c r="G281" s="35">
        <v>1403</v>
      </c>
      <c r="H281" s="35">
        <f t="shared" si="41"/>
        <v>247</v>
      </c>
      <c r="J281" s="176" t="s">
        <v>86</v>
      </c>
      <c r="K281" s="176">
        <v>25611</v>
      </c>
      <c r="P281" s="184"/>
    </row>
    <row r="282" spans="2:16" ht="17.25" customHeight="1" x14ac:dyDescent="0.25">
      <c r="B282" s="38" t="s">
        <v>93</v>
      </c>
      <c r="C282" s="34">
        <f t="shared" si="42"/>
        <v>6679</v>
      </c>
      <c r="D282" s="35">
        <v>1536</v>
      </c>
      <c r="E282" s="35">
        <v>1453</v>
      </c>
      <c r="F282" s="35">
        <v>1714</v>
      </c>
      <c r="G282" s="35">
        <v>1664</v>
      </c>
      <c r="H282" s="35">
        <f t="shared" si="41"/>
        <v>312</v>
      </c>
      <c r="J282" s="176" t="s">
        <v>97</v>
      </c>
      <c r="K282" s="176">
        <v>28257</v>
      </c>
      <c r="P282" s="184"/>
    </row>
    <row r="283" spans="2:16" ht="17.25" customHeight="1" x14ac:dyDescent="0.25">
      <c r="B283" s="38" t="s">
        <v>94</v>
      </c>
      <c r="C283" s="34">
        <f t="shared" si="42"/>
        <v>6007</v>
      </c>
      <c r="D283" s="35">
        <v>1543</v>
      </c>
      <c r="E283" s="35">
        <v>1548</v>
      </c>
      <c r="F283" s="35">
        <v>1340</v>
      </c>
      <c r="G283" s="35">
        <v>1356</v>
      </c>
      <c r="H283" s="35">
        <f t="shared" si="41"/>
        <v>220</v>
      </c>
      <c r="J283" s="176" t="s">
        <v>87</v>
      </c>
      <c r="K283" s="176">
        <v>30351</v>
      </c>
      <c r="P283" s="184"/>
    </row>
    <row r="284" spans="2:16" ht="17.25" customHeight="1" x14ac:dyDescent="0.25">
      <c r="B284" s="38" t="s">
        <v>95</v>
      </c>
      <c r="C284" s="34">
        <f t="shared" si="42"/>
        <v>31716</v>
      </c>
      <c r="D284" s="35">
        <v>7425</v>
      </c>
      <c r="E284" s="35">
        <v>7830</v>
      </c>
      <c r="F284" s="35">
        <v>7658</v>
      </c>
      <c r="G284" s="35">
        <v>7529</v>
      </c>
      <c r="H284" s="35">
        <f t="shared" si="41"/>
        <v>1274</v>
      </c>
      <c r="J284" s="176" t="s">
        <v>95</v>
      </c>
      <c r="K284" s="176">
        <v>31716</v>
      </c>
      <c r="P284" s="184"/>
    </row>
    <row r="285" spans="2:16" ht="17.25" customHeight="1" x14ac:dyDescent="0.25">
      <c r="B285" s="38" t="s">
        <v>96</v>
      </c>
      <c r="C285" s="34">
        <f t="shared" si="42"/>
        <v>20039</v>
      </c>
      <c r="D285" s="35">
        <v>5069</v>
      </c>
      <c r="E285" s="35">
        <v>4551</v>
      </c>
      <c r="F285" s="35">
        <v>4511</v>
      </c>
      <c r="G285" s="35">
        <v>5180</v>
      </c>
      <c r="H285" s="35">
        <f t="shared" si="41"/>
        <v>728</v>
      </c>
      <c r="J285" s="176" t="s">
        <v>88</v>
      </c>
      <c r="K285" s="176">
        <v>32718</v>
      </c>
      <c r="P285" s="184"/>
    </row>
    <row r="286" spans="2:16" ht="17.25" customHeight="1" x14ac:dyDescent="0.25">
      <c r="B286" s="38" t="s">
        <v>97</v>
      </c>
      <c r="C286" s="34">
        <f t="shared" si="42"/>
        <v>28257</v>
      </c>
      <c r="D286" s="35">
        <v>7032</v>
      </c>
      <c r="E286" s="35">
        <v>6257</v>
      </c>
      <c r="F286" s="35">
        <v>6424</v>
      </c>
      <c r="G286" s="35">
        <v>7394</v>
      </c>
      <c r="H286" s="35">
        <f t="shared" si="41"/>
        <v>1150</v>
      </c>
      <c r="J286" s="176" t="s">
        <v>77</v>
      </c>
      <c r="K286" s="176">
        <v>34763</v>
      </c>
      <c r="P286" s="184"/>
    </row>
    <row r="287" spans="2:16" ht="17.25" customHeight="1" x14ac:dyDescent="0.25">
      <c r="B287" s="38" t="s">
        <v>98</v>
      </c>
      <c r="C287" s="34">
        <f t="shared" si="42"/>
        <v>11577</v>
      </c>
      <c r="D287" s="35">
        <v>2597</v>
      </c>
      <c r="E287" s="35">
        <v>2788</v>
      </c>
      <c r="F287" s="35">
        <v>2698</v>
      </c>
      <c r="G287" s="35">
        <v>3023</v>
      </c>
      <c r="H287" s="35">
        <f t="shared" si="41"/>
        <v>471</v>
      </c>
      <c r="J287" s="176" t="s">
        <v>83</v>
      </c>
      <c r="K287" s="176">
        <v>44715</v>
      </c>
      <c r="P287" s="184"/>
    </row>
    <row r="288" spans="2:16" ht="17.25" customHeight="1" x14ac:dyDescent="0.25">
      <c r="B288" s="38" t="s">
        <v>99</v>
      </c>
      <c r="C288" s="34">
        <f t="shared" si="42"/>
        <v>8365</v>
      </c>
      <c r="D288" s="35">
        <v>2165</v>
      </c>
      <c r="E288" s="35">
        <v>1818</v>
      </c>
      <c r="F288" s="35">
        <v>1999</v>
      </c>
      <c r="G288" s="35">
        <v>2022</v>
      </c>
      <c r="H288" s="35">
        <f t="shared" si="41"/>
        <v>361</v>
      </c>
      <c r="J288" s="176" t="s">
        <v>79</v>
      </c>
      <c r="K288" s="176">
        <v>65998</v>
      </c>
      <c r="P288" s="184"/>
    </row>
    <row r="289" spans="2:18" ht="17.25" customHeight="1" thickBot="1" x14ac:dyDescent="0.3">
      <c r="B289" s="101" t="s">
        <v>100</v>
      </c>
      <c r="C289" s="102">
        <f>SUM(D289:H289)</f>
        <v>11180</v>
      </c>
      <c r="D289" s="103">
        <v>2356</v>
      </c>
      <c r="E289" s="103">
        <v>2653</v>
      </c>
      <c r="F289" s="103">
        <v>2930</v>
      </c>
      <c r="G289" s="103">
        <v>2862</v>
      </c>
      <c r="H289" s="103">
        <f t="shared" si="41"/>
        <v>379</v>
      </c>
      <c r="J289" s="176" t="s">
        <v>90</v>
      </c>
      <c r="K289" s="176">
        <v>181223</v>
      </c>
      <c r="P289" s="184"/>
    </row>
    <row r="290" spans="2:18" ht="20.25" customHeight="1" x14ac:dyDescent="0.25">
      <c r="B290" s="115" t="s">
        <v>3</v>
      </c>
      <c r="C290" s="116">
        <f t="shared" ref="C290:H290" si="43">SUM(C265:C289)</f>
        <v>677565</v>
      </c>
      <c r="D290" s="117">
        <f t="shared" si="43"/>
        <v>163797</v>
      </c>
      <c r="E290" s="117">
        <f t="shared" si="43"/>
        <v>154202</v>
      </c>
      <c r="F290" s="117">
        <f t="shared" si="43"/>
        <v>166313</v>
      </c>
      <c r="G290" s="117">
        <f t="shared" si="43"/>
        <v>168492</v>
      </c>
      <c r="H290" s="117">
        <f t="shared" si="43"/>
        <v>24761</v>
      </c>
      <c r="I290" s="183"/>
      <c r="J290" s="183"/>
      <c r="K290" s="183"/>
    </row>
    <row r="291" spans="2:18" ht="15.75" thickBot="1" x14ac:dyDescent="0.3">
      <c r="B291" s="150" t="s">
        <v>22</v>
      </c>
      <c r="C291" s="151">
        <f>SUM(D291:H291)</f>
        <v>1</v>
      </c>
      <c r="D291" s="151">
        <f t="shared" ref="D291:E291" si="44">D290/$C$290</f>
        <v>0.24174359655531202</v>
      </c>
      <c r="E291" s="151">
        <f t="shared" si="44"/>
        <v>0.22758259355191016</v>
      </c>
      <c r="F291" s="151">
        <f>F290/$C$290</f>
        <v>0.24545689343457824</v>
      </c>
      <c r="G291" s="151">
        <f>G290/$C$290</f>
        <v>0.24867282105775829</v>
      </c>
      <c r="H291" s="151">
        <f>H290/$C$290</f>
        <v>3.6544095400441283E-2</v>
      </c>
      <c r="I291" s="183"/>
      <c r="J291" s="183"/>
      <c r="K291" s="183"/>
    </row>
    <row r="292" spans="2:18" x14ac:dyDescent="0.25">
      <c r="B292" s="185" t="s">
        <v>116</v>
      </c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</row>
    <row r="293" spans="2:18" x14ac:dyDescent="0.25">
      <c r="B293" s="51" t="s">
        <v>23</v>
      </c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</row>
    <row r="294" spans="2:18" x14ac:dyDescent="0.25">
      <c r="B294" s="172"/>
      <c r="C294" s="172"/>
      <c r="D294" s="172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</row>
    <row r="295" spans="2:18" ht="18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2:18" x14ac:dyDescent="0.25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</row>
    <row r="297" spans="2:18" x14ac:dyDescent="0.25">
      <c r="B297" s="17"/>
      <c r="C297" s="17"/>
      <c r="D297" s="18"/>
      <c r="E297" s="18"/>
      <c r="F297" s="18"/>
      <c r="G297" s="17"/>
      <c r="H297" s="17"/>
      <c r="I297" s="1"/>
      <c r="J297" s="158"/>
      <c r="K297" s="17"/>
      <c r="Q297" s="1"/>
      <c r="R297" s="1"/>
    </row>
    <row r="298" spans="2:18" ht="45" customHeight="1" x14ac:dyDescent="0.25">
      <c r="B298" s="17"/>
      <c r="J298" s="158"/>
      <c r="K298" s="17"/>
    </row>
    <row r="299" spans="2:18" ht="33.75" customHeight="1" x14ac:dyDescent="0.25">
      <c r="B299" s="186" t="s">
        <v>117</v>
      </c>
      <c r="C299" s="141"/>
      <c r="D299" s="145" t="s">
        <v>3</v>
      </c>
      <c r="E299" s="60" t="s">
        <v>4</v>
      </c>
      <c r="F299" s="32" t="s">
        <v>5</v>
      </c>
      <c r="G299" s="157"/>
      <c r="J299" s="158"/>
      <c r="K299" s="186" t="s">
        <v>117</v>
      </c>
      <c r="L299" s="141"/>
      <c r="M299" s="145" t="s">
        <v>3</v>
      </c>
      <c r="N299" s="60" t="s">
        <v>4</v>
      </c>
      <c r="O299" s="32" t="s">
        <v>5</v>
      </c>
    </row>
    <row r="300" spans="2:18" ht="23.25" customHeight="1" x14ac:dyDescent="0.25">
      <c r="B300" s="38" t="s">
        <v>118</v>
      </c>
      <c r="C300" s="187"/>
      <c r="D300" s="34">
        <f t="shared" ref="D300:D305" si="45">SUM(E300:F300)</f>
        <v>17505</v>
      </c>
      <c r="E300" s="61">
        <v>2774</v>
      </c>
      <c r="F300" s="35">
        <v>14731</v>
      </c>
      <c r="J300" s="158"/>
      <c r="K300" s="38" t="s">
        <v>118</v>
      </c>
      <c r="L300" s="187"/>
      <c r="M300" s="34">
        <f>SUM(N300:O300)</f>
        <v>23831</v>
      </c>
      <c r="N300" s="188">
        <v>20047</v>
      </c>
      <c r="O300" s="35">
        <v>3784</v>
      </c>
    </row>
    <row r="301" spans="2:18" ht="23.25" customHeight="1" x14ac:dyDescent="0.25">
      <c r="B301" s="38" t="s">
        <v>119</v>
      </c>
      <c r="C301" s="34"/>
      <c r="D301" s="34">
        <f t="shared" si="45"/>
        <v>6803</v>
      </c>
      <c r="E301" s="35">
        <v>285</v>
      </c>
      <c r="F301" s="35">
        <v>6518</v>
      </c>
      <c r="J301" s="158"/>
      <c r="K301" s="38" t="s">
        <v>119</v>
      </c>
      <c r="L301" s="34"/>
      <c r="M301" s="34">
        <f>SUM(N301:O301)</f>
        <v>897</v>
      </c>
      <c r="N301" s="35">
        <v>849</v>
      </c>
      <c r="O301" s="35">
        <v>48</v>
      </c>
    </row>
    <row r="302" spans="2:18" ht="23.25" customHeight="1" x14ac:dyDescent="0.25">
      <c r="B302" s="38" t="s">
        <v>120</v>
      </c>
      <c r="C302" s="34"/>
      <c r="D302" s="34">
        <f t="shared" si="45"/>
        <v>259</v>
      </c>
      <c r="E302" s="35">
        <v>11</v>
      </c>
      <c r="F302" s="35">
        <v>248</v>
      </c>
      <c r="J302" s="158"/>
      <c r="K302" s="38" t="s">
        <v>120</v>
      </c>
      <c r="L302" s="34"/>
      <c r="M302" s="34">
        <f>SUM(N302:O302)</f>
        <v>22</v>
      </c>
      <c r="N302" s="35">
        <v>16</v>
      </c>
      <c r="O302" s="35">
        <v>6</v>
      </c>
    </row>
    <row r="303" spans="2:18" ht="23.25" customHeight="1" thickBot="1" x14ac:dyDescent="0.3">
      <c r="B303" s="101" t="s">
        <v>121</v>
      </c>
      <c r="C303" s="102"/>
      <c r="D303" s="102">
        <f t="shared" si="45"/>
        <v>194</v>
      </c>
      <c r="E303" s="103">
        <v>8</v>
      </c>
      <c r="F303" s="103">
        <v>186</v>
      </c>
      <c r="J303" s="158"/>
      <c r="K303" s="101" t="s">
        <v>121</v>
      </c>
      <c r="L303" s="102"/>
      <c r="M303" s="102">
        <f>SUM(N303:O303)</f>
        <v>11</v>
      </c>
      <c r="N303" s="103">
        <v>9</v>
      </c>
      <c r="O303" s="103">
        <v>2</v>
      </c>
    </row>
    <row r="304" spans="2:18" ht="24.75" customHeight="1" x14ac:dyDescent="0.25">
      <c r="B304" s="189" t="s">
        <v>3</v>
      </c>
      <c r="C304" s="189"/>
      <c r="D304" s="116">
        <f t="shared" si="45"/>
        <v>24761</v>
      </c>
      <c r="E304" s="117">
        <f>SUM(E300:E303)</f>
        <v>3078</v>
      </c>
      <c r="F304" s="117">
        <f>SUM(F300:F303)</f>
        <v>21683</v>
      </c>
      <c r="J304" s="158"/>
      <c r="K304" s="189" t="s">
        <v>3</v>
      </c>
      <c r="L304" s="189"/>
      <c r="M304" s="116">
        <f t="shared" ref="M304:M305" si="46">SUM(N304:O304)</f>
        <v>24761</v>
      </c>
      <c r="N304" s="117">
        <f>SUM(N300:N303)</f>
        <v>20921</v>
      </c>
      <c r="O304" s="117">
        <f>SUM(O300:O303)</f>
        <v>3840</v>
      </c>
    </row>
    <row r="305" spans="2:18" ht="24.75" customHeight="1" thickBot="1" x14ac:dyDescent="0.3">
      <c r="B305" s="190" t="s">
        <v>22</v>
      </c>
      <c r="C305" s="190"/>
      <c r="D305" s="151">
        <f t="shared" si="45"/>
        <v>1</v>
      </c>
      <c r="E305" s="151">
        <f>+E304/$D$304</f>
        <v>0.12430838819110698</v>
      </c>
      <c r="F305" s="151">
        <f>+F304/$D$304</f>
        <v>0.87569161180889299</v>
      </c>
      <c r="J305" s="158"/>
      <c r="K305" s="190" t="s">
        <v>22</v>
      </c>
      <c r="L305" s="190"/>
      <c r="M305" s="151">
        <f t="shared" si="46"/>
        <v>1</v>
      </c>
      <c r="N305" s="151">
        <f>+N304/$M$304</f>
        <v>0.84491741044384316</v>
      </c>
      <c r="O305" s="151">
        <f>+O304/$M$304</f>
        <v>0.15508258955615686</v>
      </c>
    </row>
    <row r="306" spans="2:18" ht="17.25" customHeight="1" x14ac:dyDescent="0.25">
      <c r="B306" s="158"/>
      <c r="C306" s="191"/>
      <c r="J306" s="158"/>
    </row>
    <row r="307" spans="2:18" ht="17.25" customHeight="1" x14ac:dyDescent="0.25">
      <c r="B307" s="158"/>
      <c r="C307" s="17"/>
      <c r="J307" s="158"/>
      <c r="K307" s="191"/>
      <c r="L307" s="1"/>
      <c r="M307" s="1"/>
      <c r="N307" s="1"/>
      <c r="O307" s="1"/>
    </row>
    <row r="308" spans="2:18" ht="18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2:18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2:18" x14ac:dyDescent="0.25">
      <c r="B310" s="192"/>
      <c r="C310" s="192"/>
      <c r="D310" s="192"/>
      <c r="E310" s="192"/>
      <c r="F310" s="192"/>
      <c r="G310" s="192"/>
      <c r="H310" s="192"/>
      <c r="I310" s="192"/>
      <c r="J310" s="192"/>
      <c r="K310" s="192"/>
      <c r="L310" s="56"/>
      <c r="M310" s="1"/>
      <c r="N310" s="1"/>
      <c r="O310" s="1"/>
      <c r="P310" s="1"/>
      <c r="Q310" s="1"/>
      <c r="R310" s="1"/>
    </row>
    <row r="311" spans="2:18" ht="15.75" x14ac:dyDescent="0.25">
      <c r="B311" s="19"/>
      <c r="C311" s="19"/>
      <c r="D311" s="19"/>
      <c r="E311" s="19"/>
      <c r="F311" s="19"/>
      <c r="G311" s="19"/>
      <c r="H311" s="19"/>
      <c r="I311" s="39"/>
      <c r="J311" s="39"/>
      <c r="K311" s="39"/>
      <c r="L311" s="1"/>
      <c r="M311" s="1"/>
      <c r="N311" s="1"/>
      <c r="O311" s="1"/>
      <c r="P311" s="1"/>
      <c r="Q311" s="1"/>
      <c r="R311" s="1"/>
    </row>
    <row r="312" spans="2:18" ht="15.75" x14ac:dyDescent="0.25">
      <c r="B312" s="1"/>
      <c r="C312" s="1"/>
      <c r="D312" s="1"/>
      <c r="E312" s="1"/>
      <c r="F312" s="1"/>
      <c r="G312" s="1"/>
      <c r="H312" s="1"/>
      <c r="L312" s="19"/>
      <c r="M312" s="19"/>
      <c r="N312" s="19"/>
      <c r="O312" s="19"/>
      <c r="P312" s="19"/>
      <c r="Q312" s="19"/>
      <c r="R312" s="193"/>
    </row>
    <row r="313" spans="2:18" ht="30" customHeight="1" x14ac:dyDescent="0.25">
      <c r="B313" s="194" t="s">
        <v>122</v>
      </c>
      <c r="C313" s="134" t="s">
        <v>123</v>
      </c>
      <c r="D313" s="195" t="s">
        <v>3</v>
      </c>
      <c r="E313" s="91" t="s">
        <v>124</v>
      </c>
      <c r="F313" s="93"/>
      <c r="G313" s="196" t="s">
        <v>125</v>
      </c>
      <c r="H313" s="197"/>
      <c r="I313" s="198"/>
      <c r="J313" s="87" t="s">
        <v>50</v>
      </c>
      <c r="K313" s="88"/>
      <c r="L313" s="88"/>
      <c r="M313" s="88"/>
      <c r="N313" s="19"/>
      <c r="O313" s="19"/>
      <c r="P313" s="19"/>
      <c r="Q313" s="19"/>
      <c r="R313" s="193"/>
    </row>
    <row r="314" spans="2:18" ht="36" customHeight="1" x14ac:dyDescent="0.25">
      <c r="B314" s="194"/>
      <c r="C314" s="134"/>
      <c r="D314" s="195"/>
      <c r="E314" s="199" t="s">
        <v>4</v>
      </c>
      <c r="F314" s="199" t="s">
        <v>5</v>
      </c>
      <c r="G314" s="200" t="s">
        <v>46</v>
      </c>
      <c r="H314" s="200" t="s">
        <v>47</v>
      </c>
      <c r="I314" s="200" t="s">
        <v>35</v>
      </c>
      <c r="J314" s="147" t="s">
        <v>6</v>
      </c>
      <c r="K314" s="147" t="s">
        <v>7</v>
      </c>
      <c r="L314" s="147" t="s">
        <v>8</v>
      </c>
      <c r="M314" s="201" t="s">
        <v>9</v>
      </c>
      <c r="N314" s="19"/>
      <c r="O314" s="19"/>
      <c r="P314" s="19"/>
      <c r="Q314" s="19"/>
      <c r="R314" s="193"/>
    </row>
    <row r="315" spans="2:18" ht="21.75" customHeight="1" x14ac:dyDescent="0.25">
      <c r="B315" s="202" t="s">
        <v>126</v>
      </c>
      <c r="C315" s="203">
        <v>242</v>
      </c>
      <c r="D315" s="204">
        <f>E315+F315</f>
        <v>9679</v>
      </c>
      <c r="E315" s="205">
        <v>8131</v>
      </c>
      <c r="F315" s="206">
        <v>1548</v>
      </c>
      <c r="G315" s="207">
        <v>3544</v>
      </c>
      <c r="H315" s="207">
        <v>5502</v>
      </c>
      <c r="I315" s="208">
        <v>633</v>
      </c>
      <c r="J315" s="207">
        <v>59</v>
      </c>
      <c r="K315" s="207">
        <v>4489</v>
      </c>
      <c r="L315" s="207">
        <v>3379</v>
      </c>
      <c r="M315" s="207">
        <v>1752</v>
      </c>
      <c r="N315" s="19"/>
      <c r="O315" s="19"/>
      <c r="P315" s="19"/>
      <c r="Q315" s="19"/>
      <c r="R315" s="193"/>
    </row>
    <row r="316" spans="2:18" ht="21.75" customHeight="1" x14ac:dyDescent="0.25">
      <c r="B316" s="209" t="s">
        <v>127</v>
      </c>
      <c r="C316" s="210">
        <v>5</v>
      </c>
      <c r="D316" s="211">
        <f>E316+F316</f>
        <v>757</v>
      </c>
      <c r="E316" s="212">
        <v>614</v>
      </c>
      <c r="F316" s="213">
        <v>143</v>
      </c>
      <c r="G316" s="214">
        <v>298</v>
      </c>
      <c r="H316" s="214">
        <v>411</v>
      </c>
      <c r="I316" s="215">
        <v>48</v>
      </c>
      <c r="J316" s="214">
        <v>1</v>
      </c>
      <c r="K316" s="214">
        <v>344</v>
      </c>
      <c r="L316" s="214">
        <v>259</v>
      </c>
      <c r="M316" s="214">
        <v>153</v>
      </c>
      <c r="N316" s="19"/>
      <c r="O316" s="19"/>
      <c r="P316" s="19"/>
      <c r="Q316" s="19"/>
      <c r="R316" s="193"/>
    </row>
    <row r="317" spans="2:18" ht="21.75" customHeight="1" x14ac:dyDescent="0.25">
      <c r="B317" s="209" t="s">
        <v>128</v>
      </c>
      <c r="C317" s="210">
        <v>185</v>
      </c>
      <c r="D317" s="211">
        <f>E317+F317</f>
        <v>14180</v>
      </c>
      <c r="E317" s="212">
        <v>12057</v>
      </c>
      <c r="F317" s="213">
        <v>2123</v>
      </c>
      <c r="G317" s="214">
        <v>4673</v>
      </c>
      <c r="H317" s="214">
        <v>8590</v>
      </c>
      <c r="I317" s="215">
        <v>917</v>
      </c>
      <c r="J317" s="214">
        <v>66</v>
      </c>
      <c r="K317" s="214">
        <v>6096</v>
      </c>
      <c r="L317" s="214">
        <v>5638</v>
      </c>
      <c r="M317" s="214">
        <v>2380</v>
      </c>
      <c r="N317" s="19"/>
      <c r="O317" s="19"/>
      <c r="P317" s="19"/>
      <c r="Q317" s="19"/>
      <c r="R317" s="193"/>
    </row>
    <row r="318" spans="2:18" ht="21.75" customHeight="1" thickBot="1" x14ac:dyDescent="0.3">
      <c r="B318" s="216" t="s">
        <v>129</v>
      </c>
      <c r="C318" s="217">
        <v>1</v>
      </c>
      <c r="D318" s="218">
        <f>E318+F318</f>
        <v>145</v>
      </c>
      <c r="E318" s="219">
        <v>119</v>
      </c>
      <c r="F318" s="220">
        <v>26</v>
      </c>
      <c r="G318" s="221">
        <v>72</v>
      </c>
      <c r="H318" s="221">
        <v>63</v>
      </c>
      <c r="I318" s="222">
        <v>10</v>
      </c>
      <c r="J318" s="221">
        <v>0</v>
      </c>
      <c r="K318" s="221">
        <v>81</v>
      </c>
      <c r="L318" s="221">
        <v>37</v>
      </c>
      <c r="M318" s="221">
        <v>27</v>
      </c>
      <c r="N318" s="19"/>
      <c r="O318" s="19"/>
      <c r="P318" s="19"/>
      <c r="Q318" s="19"/>
      <c r="R318" s="193"/>
    </row>
    <row r="319" spans="2:18" ht="21.75" customHeight="1" x14ac:dyDescent="0.25">
      <c r="B319" s="223" t="s">
        <v>3</v>
      </c>
      <c r="C319" s="116">
        <f>SUM(C315:C318)</f>
        <v>433</v>
      </c>
      <c r="D319" s="116">
        <f>SUM(D315:D318)</f>
        <v>24761</v>
      </c>
      <c r="E319" s="224">
        <f>SUM(E315:E318)</f>
        <v>20921</v>
      </c>
      <c r="F319" s="224">
        <f>SUM(F315:F318)</f>
        <v>3840</v>
      </c>
      <c r="G319" s="225">
        <f t="shared" ref="G319:M319" si="47">SUM(G315:G318)</f>
        <v>8587</v>
      </c>
      <c r="H319" s="225">
        <f t="shared" si="47"/>
        <v>14566</v>
      </c>
      <c r="I319" s="225">
        <f t="shared" si="47"/>
        <v>1608</v>
      </c>
      <c r="J319" s="224">
        <f t="shared" si="47"/>
        <v>126</v>
      </c>
      <c r="K319" s="224">
        <f t="shared" si="47"/>
        <v>11010</v>
      </c>
      <c r="L319" s="224">
        <f t="shared" si="47"/>
        <v>9313</v>
      </c>
      <c r="M319" s="224">
        <f t="shared" si="47"/>
        <v>4312</v>
      </c>
      <c r="N319" s="19"/>
      <c r="O319" s="19"/>
      <c r="P319" s="19"/>
      <c r="Q319" s="19"/>
      <c r="R319" s="193"/>
    </row>
    <row r="320" spans="2:18" ht="15.75" x14ac:dyDescent="0.25">
      <c r="B320" s="132"/>
      <c r="C320" s="76"/>
      <c r="D320" s="76"/>
      <c r="E320" s="76"/>
      <c r="F320" s="76"/>
      <c r="G320" s="76"/>
      <c r="L320" s="19"/>
      <c r="M320" s="19"/>
      <c r="N320" s="19"/>
      <c r="O320" s="19"/>
      <c r="P320" s="19"/>
      <c r="Q320" s="19"/>
      <c r="R320" s="193"/>
    </row>
    <row r="321" spans="2:18" ht="15.75" x14ac:dyDescent="0.25">
      <c r="B321" s="132"/>
      <c r="C321" s="76"/>
      <c r="D321" s="76"/>
      <c r="E321" s="76"/>
      <c r="F321" s="76"/>
      <c r="G321" s="76"/>
      <c r="L321" s="19"/>
      <c r="M321" s="19"/>
      <c r="N321" s="19"/>
      <c r="O321" s="19"/>
      <c r="P321" s="19"/>
      <c r="Q321" s="19"/>
      <c r="R321" s="193"/>
    </row>
    <row r="322" spans="2:18" ht="15.75" x14ac:dyDescent="0.25">
      <c r="B322" s="132"/>
      <c r="C322" s="76"/>
      <c r="D322" s="76"/>
      <c r="E322" s="76"/>
      <c r="F322" s="76"/>
      <c r="G322" s="76"/>
      <c r="L322" s="19"/>
      <c r="M322" s="19"/>
      <c r="N322" s="19"/>
      <c r="O322" s="19"/>
      <c r="P322" s="19"/>
      <c r="Q322" s="19"/>
      <c r="R322" s="193"/>
    </row>
    <row r="323" spans="2:18" ht="15.75" x14ac:dyDescent="0.25">
      <c r="B323" s="132"/>
      <c r="C323" s="76"/>
      <c r="D323" s="76"/>
      <c r="E323" s="76"/>
      <c r="F323" s="76"/>
      <c r="G323" s="76"/>
      <c r="L323" s="19"/>
      <c r="M323" s="19"/>
      <c r="N323" s="19"/>
      <c r="O323" s="19"/>
      <c r="P323" s="19"/>
      <c r="Q323" s="19"/>
      <c r="R323" s="193"/>
    </row>
    <row r="324" spans="2:18" ht="15.75" x14ac:dyDescent="0.25">
      <c r="B324" s="132"/>
      <c r="C324" s="76"/>
      <c r="D324" s="76"/>
      <c r="E324" s="76"/>
      <c r="F324" s="76"/>
      <c r="G324" s="76"/>
      <c r="L324" s="19"/>
      <c r="M324" s="19"/>
      <c r="N324" s="19"/>
      <c r="O324" s="19"/>
      <c r="P324" s="19"/>
      <c r="Q324" s="19"/>
      <c r="R324" s="193"/>
    </row>
    <row r="325" spans="2:18" ht="15.75" x14ac:dyDescent="0.25">
      <c r="B325" s="132"/>
      <c r="C325" s="76"/>
      <c r="D325" s="76"/>
      <c r="E325" s="76"/>
      <c r="F325" s="76"/>
      <c r="G325" s="76"/>
      <c r="L325" s="19"/>
      <c r="M325" s="19"/>
      <c r="N325" s="19"/>
      <c r="O325" s="19"/>
      <c r="P325" s="19"/>
      <c r="Q325" s="19"/>
      <c r="R325" s="193"/>
    </row>
    <row r="326" spans="2:18" ht="15.75" x14ac:dyDescent="0.25">
      <c r="B326" s="51" t="s">
        <v>23</v>
      </c>
      <c r="C326" s="76"/>
      <c r="D326" s="76"/>
      <c r="E326" s="76"/>
      <c r="F326" s="76"/>
      <c r="G326" s="76"/>
      <c r="L326" s="19"/>
      <c r="M326" s="19"/>
      <c r="N326" s="19"/>
      <c r="O326" s="19"/>
      <c r="P326" s="19"/>
      <c r="Q326" s="19"/>
      <c r="R326" s="193"/>
    </row>
    <row r="327" spans="2:18" ht="15.75" x14ac:dyDescent="0.25">
      <c r="B327" s="132"/>
      <c r="C327" s="76"/>
      <c r="D327" s="76"/>
      <c r="E327" s="76"/>
      <c r="F327" s="76"/>
      <c r="G327" s="76"/>
      <c r="L327" s="19"/>
      <c r="M327" s="19"/>
      <c r="N327" s="19"/>
      <c r="O327" s="19"/>
      <c r="P327" s="19"/>
      <c r="Q327" s="19"/>
      <c r="R327" s="193"/>
    </row>
    <row r="328" spans="2:18" ht="15.75" x14ac:dyDescent="0.25">
      <c r="B328" s="132"/>
      <c r="C328" s="76"/>
      <c r="D328" s="76"/>
      <c r="E328" s="76"/>
      <c r="F328" s="76"/>
      <c r="G328" s="76"/>
      <c r="L328" s="19"/>
      <c r="M328" s="19"/>
      <c r="N328" s="19"/>
      <c r="O328" s="19"/>
      <c r="P328" s="19"/>
      <c r="Q328" s="19"/>
      <c r="R328" s="193"/>
    </row>
    <row r="329" spans="2:18" ht="15.75" x14ac:dyDescent="0.25">
      <c r="B329" s="132"/>
      <c r="C329" s="76"/>
      <c r="D329" s="76"/>
      <c r="E329" s="76"/>
      <c r="F329" s="76"/>
      <c r="G329" s="76"/>
      <c r="L329" s="19"/>
      <c r="M329" s="19"/>
      <c r="N329" s="19"/>
      <c r="O329" s="19"/>
      <c r="P329" s="19"/>
      <c r="Q329" s="19"/>
      <c r="R329" s="193"/>
    </row>
    <row r="330" spans="2:18" ht="15.75" x14ac:dyDescent="0.25">
      <c r="B330" s="132"/>
      <c r="C330" s="76"/>
      <c r="D330" s="76"/>
      <c r="E330" s="76"/>
      <c r="F330" s="76"/>
      <c r="G330" s="76"/>
      <c r="L330" s="19"/>
      <c r="M330" s="19"/>
      <c r="N330" s="19"/>
      <c r="O330" s="19"/>
      <c r="P330" s="19"/>
      <c r="Q330" s="19"/>
      <c r="R330" s="193"/>
    </row>
    <row r="331" spans="2:18" ht="15.75" x14ac:dyDescent="0.25">
      <c r="B331" s="132"/>
      <c r="C331" s="76"/>
      <c r="D331" s="76"/>
      <c r="E331" s="76"/>
      <c r="F331" s="76"/>
      <c r="G331" s="76"/>
      <c r="L331" s="19"/>
      <c r="M331" s="19"/>
      <c r="N331" s="19"/>
      <c r="O331" s="19"/>
      <c r="P331" s="19"/>
      <c r="Q331" s="19"/>
      <c r="R331" s="193"/>
    </row>
    <row r="332" spans="2:18" ht="15.75" x14ac:dyDescent="0.25">
      <c r="B332" s="132"/>
      <c r="C332" s="76"/>
      <c r="D332" s="76"/>
      <c r="E332" s="76"/>
      <c r="F332" s="76"/>
      <c r="G332" s="76"/>
      <c r="L332" s="19"/>
      <c r="M332" s="19"/>
      <c r="N332" s="19"/>
      <c r="O332" s="19"/>
      <c r="P332" s="19"/>
      <c r="Q332" s="19"/>
      <c r="R332" s="193"/>
    </row>
    <row r="333" spans="2:18" ht="15.75" x14ac:dyDescent="0.25">
      <c r="B333" s="132"/>
      <c r="C333" s="76"/>
      <c r="D333" s="76"/>
      <c r="E333" s="76"/>
      <c r="F333" s="76"/>
      <c r="G333" s="76"/>
      <c r="L333" s="19"/>
      <c r="M333" s="19"/>
      <c r="N333" s="19"/>
      <c r="O333" s="19"/>
      <c r="P333" s="19"/>
      <c r="Q333" s="19"/>
      <c r="R333" s="193"/>
    </row>
    <row r="334" spans="2:18" ht="16.5" customHeight="1" x14ac:dyDescent="0.25">
      <c r="B334" s="1"/>
      <c r="C334" s="1"/>
      <c r="D334" s="1"/>
      <c r="E334" s="1"/>
      <c r="F334" s="1"/>
      <c r="G334" s="1"/>
    </row>
    <row r="335" spans="2:18" ht="23.25" customHeight="1" x14ac:dyDescent="0.25">
      <c r="B335" s="55"/>
      <c r="C335" s="55"/>
      <c r="D335" s="55"/>
      <c r="E335" s="55"/>
      <c r="F335" s="55"/>
      <c r="G335" s="19"/>
    </row>
    <row r="336" spans="2:18" ht="43.5" customHeight="1" x14ac:dyDescent="0.25">
      <c r="B336" s="92" t="s">
        <v>27</v>
      </c>
      <c r="C336" s="93"/>
      <c r="D336" s="182">
        <v>2024</v>
      </c>
      <c r="E336" s="182">
        <v>2025</v>
      </c>
      <c r="F336" s="32" t="s">
        <v>130</v>
      </c>
      <c r="G336" s="226"/>
    </row>
    <row r="337" spans="2:18" ht="28.5" customHeight="1" x14ac:dyDescent="0.25">
      <c r="B337" s="227" t="s">
        <v>10</v>
      </c>
      <c r="C337" s="228"/>
      <c r="D337" s="229">
        <v>13640</v>
      </c>
      <c r="E337" s="230">
        <v>14723</v>
      </c>
      <c r="F337" s="231">
        <f t="shared" ref="F337:F348" si="48">E337/D337-1</f>
        <v>7.9398826979472092E-2</v>
      </c>
      <c r="G337" s="226"/>
    </row>
    <row r="338" spans="2:18" ht="19.5" customHeight="1" thickBot="1" x14ac:dyDescent="0.3">
      <c r="B338" s="232" t="s">
        <v>11</v>
      </c>
      <c r="C338" s="233"/>
      <c r="D338" s="234">
        <v>12911</v>
      </c>
      <c r="E338" s="234">
        <v>10038</v>
      </c>
      <c r="F338" s="235">
        <f t="shared" si="48"/>
        <v>-0.22252342963364569</v>
      </c>
      <c r="G338" s="226"/>
    </row>
    <row r="339" spans="2:18" ht="19.5" hidden="1" customHeight="1" x14ac:dyDescent="0.25">
      <c r="B339" s="227" t="s">
        <v>12</v>
      </c>
      <c r="C339" s="228"/>
      <c r="D339" s="236">
        <v>13009</v>
      </c>
      <c r="E339" s="237"/>
      <c r="F339" s="238">
        <f t="shared" si="48"/>
        <v>-1</v>
      </c>
      <c r="G339" s="226"/>
    </row>
    <row r="340" spans="2:18" ht="19.5" hidden="1" customHeight="1" x14ac:dyDescent="0.25">
      <c r="B340" s="227" t="s">
        <v>13</v>
      </c>
      <c r="C340" s="228"/>
      <c r="D340" s="236">
        <v>14766</v>
      </c>
      <c r="E340" s="237"/>
      <c r="F340" s="238">
        <f t="shared" si="48"/>
        <v>-1</v>
      </c>
      <c r="G340" s="226"/>
    </row>
    <row r="341" spans="2:18" ht="19.5" hidden="1" customHeight="1" x14ac:dyDescent="0.25">
      <c r="B341" s="227" t="s">
        <v>14</v>
      </c>
      <c r="C341" s="228"/>
      <c r="D341" s="236">
        <v>14296</v>
      </c>
      <c r="E341" s="237"/>
      <c r="F341" s="238">
        <f t="shared" si="48"/>
        <v>-1</v>
      </c>
      <c r="G341" s="226"/>
    </row>
    <row r="342" spans="2:18" ht="19.5" hidden="1" customHeight="1" x14ac:dyDescent="0.25">
      <c r="B342" s="227" t="s">
        <v>15</v>
      </c>
      <c r="C342" s="228"/>
      <c r="D342" s="236">
        <v>13332</v>
      </c>
      <c r="E342" s="237"/>
      <c r="F342" s="238">
        <f t="shared" si="48"/>
        <v>-1</v>
      </c>
      <c r="G342" s="226"/>
    </row>
    <row r="343" spans="2:18" ht="19.5" hidden="1" customHeight="1" x14ac:dyDescent="0.25">
      <c r="B343" s="227" t="s">
        <v>16</v>
      </c>
      <c r="C343" s="228"/>
      <c r="D343" s="236">
        <v>13837</v>
      </c>
      <c r="E343" s="237"/>
      <c r="F343" s="238">
        <f t="shared" si="48"/>
        <v>-1</v>
      </c>
      <c r="G343" s="226"/>
    </row>
    <row r="344" spans="2:18" ht="19.5" hidden="1" customHeight="1" x14ac:dyDescent="0.25">
      <c r="B344" s="227" t="s">
        <v>17</v>
      </c>
      <c r="C344" s="228"/>
      <c r="D344" s="236">
        <v>14059</v>
      </c>
      <c r="E344" s="237"/>
      <c r="F344" s="238">
        <f t="shared" si="48"/>
        <v>-1</v>
      </c>
      <c r="G344" s="226"/>
    </row>
    <row r="345" spans="2:18" ht="19.5" hidden="1" customHeight="1" x14ac:dyDescent="0.25">
      <c r="B345" s="227" t="s">
        <v>18</v>
      </c>
      <c r="C345" s="228"/>
      <c r="D345" s="236">
        <v>14707</v>
      </c>
      <c r="E345" s="237"/>
      <c r="F345" s="238">
        <f t="shared" si="48"/>
        <v>-1</v>
      </c>
      <c r="G345" s="226"/>
    </row>
    <row r="346" spans="2:18" ht="19.5" hidden="1" customHeight="1" x14ac:dyDescent="0.25">
      <c r="B346" s="227" t="s">
        <v>19</v>
      </c>
      <c r="C346" s="228"/>
      <c r="D346" s="236">
        <v>15482</v>
      </c>
      <c r="E346" s="237"/>
      <c r="F346" s="238">
        <f t="shared" si="48"/>
        <v>-1</v>
      </c>
      <c r="G346" s="226"/>
    </row>
    <row r="347" spans="2:18" ht="19.5" hidden="1" customHeight="1" x14ac:dyDescent="0.25">
      <c r="B347" s="227" t="s">
        <v>20</v>
      </c>
      <c r="C347" s="228"/>
      <c r="D347" s="236">
        <v>14776</v>
      </c>
      <c r="E347" s="237"/>
      <c r="F347" s="238">
        <f t="shared" si="48"/>
        <v>-1</v>
      </c>
      <c r="G347" s="226"/>
    </row>
    <row r="348" spans="2:18" ht="19.5" hidden="1" customHeight="1" thickBot="1" x14ac:dyDescent="0.3">
      <c r="B348" s="232" t="s">
        <v>21</v>
      </c>
      <c r="C348" s="233"/>
      <c r="D348" s="239">
        <v>13677</v>
      </c>
      <c r="E348" s="239"/>
      <c r="F348" s="240">
        <f t="shared" si="48"/>
        <v>-1</v>
      </c>
      <c r="G348" s="226"/>
    </row>
    <row r="349" spans="2:18" ht="39.75" customHeight="1" x14ac:dyDescent="0.25">
      <c r="B349" s="241" t="s">
        <v>3</v>
      </c>
      <c r="C349" s="241"/>
      <c r="D349" s="116">
        <f>SUM(D337:D338)</f>
        <v>26551</v>
      </c>
      <c r="E349" s="116">
        <f>SUM(E337:E338)</f>
        <v>24761</v>
      </c>
      <c r="F349" s="242">
        <f>E349/D349-1</f>
        <v>-6.7417423072577254E-2</v>
      </c>
      <c r="G349" s="226"/>
    </row>
    <row r="350" spans="2:18" ht="21.75" customHeight="1" x14ac:dyDescent="0.25">
      <c r="B350" s="126"/>
      <c r="C350" s="126"/>
      <c r="D350" s="73"/>
      <c r="E350" s="73"/>
      <c r="F350" s="78"/>
      <c r="G350" s="226"/>
    </row>
    <row r="351" spans="2:18" ht="17.25" customHeight="1" x14ac:dyDescent="0.25">
      <c r="I351" s="17"/>
      <c r="J351" s="17"/>
      <c r="K351" s="17"/>
      <c r="L351" s="125"/>
      <c r="M351" s="243"/>
      <c r="N351" s="243"/>
      <c r="P351" s="17"/>
      <c r="Q351" s="17"/>
      <c r="R351" s="79"/>
    </row>
    <row r="352" spans="2:18" ht="17.25" customHeight="1" x14ac:dyDescent="0.25">
      <c r="B352" s="158"/>
      <c r="C352" s="17"/>
      <c r="J352" s="158"/>
      <c r="K352" s="191"/>
      <c r="L352" s="1"/>
      <c r="M352" s="1"/>
      <c r="N352" s="1"/>
      <c r="O352" s="1"/>
    </row>
    <row r="353" spans="2:19" ht="18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2:19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2:19" x14ac:dyDescent="0.25">
      <c r="B355" s="192"/>
      <c r="C355" s="192"/>
      <c r="D355" s="192"/>
      <c r="E355" s="192"/>
      <c r="F355" s="192"/>
      <c r="G355" s="192"/>
      <c r="H355" s="192"/>
      <c r="I355" s="244"/>
      <c r="J355" s="28"/>
      <c r="K355" s="28"/>
      <c r="L355" s="28"/>
      <c r="M355" s="28"/>
      <c r="N355" s="245"/>
      <c r="O355" s="17"/>
      <c r="P355" s="17"/>
      <c r="Q355" s="17"/>
    </row>
    <row r="356" spans="2:19" ht="27" customHeight="1" x14ac:dyDescent="0.25">
      <c r="B356" s="19"/>
      <c r="C356" s="19"/>
      <c r="D356" s="19"/>
      <c r="E356" s="19"/>
      <c r="F356" s="28"/>
      <c r="G356" s="245"/>
      <c r="H356" s="17"/>
      <c r="I356" s="159"/>
      <c r="J356" s="159"/>
      <c r="K356" s="159"/>
      <c r="L356" s="74"/>
      <c r="M356" s="40"/>
      <c r="N356" s="245"/>
      <c r="O356" s="17"/>
      <c r="P356" s="17"/>
      <c r="Q356" s="17"/>
    </row>
    <row r="357" spans="2:19" ht="17.25" customHeight="1" x14ac:dyDescent="0.25">
      <c r="B357" s="19"/>
      <c r="C357" s="19"/>
      <c r="D357" s="19"/>
      <c r="E357" s="19"/>
      <c r="F357" s="28"/>
      <c r="G357" s="245"/>
      <c r="H357" s="17"/>
      <c r="I357" s="17"/>
      <c r="J357" s="17"/>
      <c r="K357" s="17"/>
      <c r="L357" s="17"/>
      <c r="M357" s="17"/>
      <c r="N357" s="245"/>
      <c r="O357" s="17"/>
      <c r="P357" s="17"/>
      <c r="Q357" s="17"/>
    </row>
    <row r="358" spans="2:19" ht="30" customHeight="1" x14ac:dyDescent="0.25">
      <c r="B358" s="246" t="s">
        <v>27</v>
      </c>
      <c r="C358" s="145" t="s">
        <v>3</v>
      </c>
      <c r="D358" s="57" t="s">
        <v>131</v>
      </c>
      <c r="E358" s="59" t="s">
        <v>132</v>
      </c>
      <c r="F358" s="60" t="s">
        <v>133</v>
      </c>
      <c r="G358" s="59" t="s">
        <v>134</v>
      </c>
      <c r="I358" s="92" t="s">
        <v>27</v>
      </c>
      <c r="J358" s="93"/>
      <c r="K358" s="182">
        <v>2024</v>
      </c>
      <c r="L358" s="182">
        <v>2025</v>
      </c>
      <c r="M358" s="91" t="s">
        <v>130</v>
      </c>
      <c r="N358" s="92"/>
      <c r="O358" s="17"/>
      <c r="P358" s="17"/>
      <c r="Q358" s="17"/>
    </row>
    <row r="359" spans="2:19" ht="35.25" customHeight="1" x14ac:dyDescent="0.25">
      <c r="B359" s="41" t="s">
        <v>10</v>
      </c>
      <c r="C359" s="100">
        <f>SUM(D359:G359)</f>
        <v>475896</v>
      </c>
      <c r="D359" s="35">
        <v>7096</v>
      </c>
      <c r="E359" s="35">
        <v>155338</v>
      </c>
      <c r="F359" s="35">
        <v>126049</v>
      </c>
      <c r="G359" s="35">
        <v>187413</v>
      </c>
      <c r="H359" s="183"/>
      <c r="I359" s="247" t="s">
        <v>10</v>
      </c>
      <c r="J359" s="248"/>
      <c r="K359" s="249">
        <v>432560</v>
      </c>
      <c r="L359" s="249">
        <v>475896</v>
      </c>
      <c r="M359" s="250">
        <f t="shared" ref="M359:M370" si="49">L359/K359-1</f>
        <v>0.1001849454410948</v>
      </c>
      <c r="N359" s="251"/>
      <c r="O359" s="17"/>
      <c r="P359" s="17"/>
      <c r="Q359" s="17"/>
      <c r="R359" s="17"/>
      <c r="S359" s="125"/>
    </row>
    <row r="360" spans="2:19" ht="35.25" customHeight="1" thickBot="1" x14ac:dyDescent="0.3">
      <c r="B360" s="101" t="s">
        <v>11</v>
      </c>
      <c r="C360" s="252">
        <f t="shared" ref="C360:C369" si="50">SUM(D360:G360)</f>
        <v>366395</v>
      </c>
      <c r="D360" s="103">
        <v>4965</v>
      </c>
      <c r="E360" s="103">
        <v>120164</v>
      </c>
      <c r="F360" s="103">
        <v>101458</v>
      </c>
      <c r="G360" s="103">
        <v>139808</v>
      </c>
      <c r="I360" s="253" t="s">
        <v>11</v>
      </c>
      <c r="J360" s="254"/>
      <c r="K360" s="255">
        <v>392249</v>
      </c>
      <c r="L360" s="255">
        <v>366395</v>
      </c>
      <c r="M360" s="256">
        <f t="shared" si="49"/>
        <v>-6.5912213925338192E-2</v>
      </c>
      <c r="N360" s="257"/>
      <c r="O360" s="17"/>
      <c r="P360" s="17"/>
      <c r="Q360" s="17"/>
      <c r="R360" s="17"/>
      <c r="S360" s="125"/>
    </row>
    <row r="361" spans="2:19" ht="26.25" hidden="1" customHeight="1" x14ac:dyDescent="0.25">
      <c r="B361" s="41" t="s">
        <v>12</v>
      </c>
      <c r="C361" s="100">
        <f t="shared" si="50"/>
        <v>0</v>
      </c>
      <c r="D361" s="35"/>
      <c r="E361" s="35"/>
      <c r="F361" s="35"/>
      <c r="G361" s="35"/>
      <c r="I361" s="247" t="s">
        <v>12</v>
      </c>
      <c r="J361" s="248"/>
      <c r="K361" s="258"/>
      <c r="L361" s="258"/>
      <c r="M361" s="259" t="e">
        <f t="shared" si="49"/>
        <v>#DIV/0!</v>
      </c>
      <c r="N361" s="260"/>
      <c r="O361" s="17"/>
      <c r="P361" s="17"/>
      <c r="Q361" s="17"/>
      <c r="R361" s="17"/>
      <c r="S361" s="17"/>
    </row>
    <row r="362" spans="2:19" ht="26.25" hidden="1" customHeight="1" x14ac:dyDescent="0.25">
      <c r="B362" s="41" t="s">
        <v>13</v>
      </c>
      <c r="C362" s="100">
        <f t="shared" si="50"/>
        <v>0</v>
      </c>
      <c r="D362" s="35"/>
      <c r="E362" s="35"/>
      <c r="F362" s="35"/>
      <c r="G362" s="35"/>
      <c r="I362" s="247" t="s">
        <v>13</v>
      </c>
      <c r="J362" s="248"/>
      <c r="K362" s="258"/>
      <c r="L362" s="258"/>
      <c r="M362" s="259" t="e">
        <f t="shared" si="49"/>
        <v>#DIV/0!</v>
      </c>
      <c r="N362" s="260"/>
      <c r="O362" s="17"/>
      <c r="P362" s="17"/>
      <c r="Q362" s="17"/>
      <c r="R362" s="17"/>
      <c r="S362" s="125"/>
    </row>
    <row r="363" spans="2:19" ht="26.25" hidden="1" customHeight="1" x14ac:dyDescent="0.25">
      <c r="B363" s="41" t="s">
        <v>14</v>
      </c>
      <c r="C363" s="100">
        <f t="shared" si="50"/>
        <v>0</v>
      </c>
      <c r="D363" s="35"/>
      <c r="E363" s="35"/>
      <c r="F363" s="35"/>
      <c r="G363" s="35"/>
      <c r="I363" s="247" t="s">
        <v>14</v>
      </c>
      <c r="J363" s="248"/>
      <c r="K363" s="258"/>
      <c r="L363" s="258"/>
      <c r="M363" s="259" t="e">
        <f t="shared" si="49"/>
        <v>#DIV/0!</v>
      </c>
      <c r="N363" s="260"/>
      <c r="O363" s="17"/>
      <c r="P363" s="17"/>
      <c r="Q363" s="17"/>
      <c r="R363" s="17"/>
      <c r="S363" s="125"/>
    </row>
    <row r="364" spans="2:19" ht="26.25" hidden="1" customHeight="1" x14ac:dyDescent="0.25">
      <c r="B364" s="41" t="s">
        <v>15</v>
      </c>
      <c r="C364" s="100">
        <f t="shared" si="50"/>
        <v>0</v>
      </c>
      <c r="D364" s="35"/>
      <c r="E364" s="35"/>
      <c r="F364" s="35"/>
      <c r="G364" s="35"/>
      <c r="I364" s="247" t="s">
        <v>15</v>
      </c>
      <c r="J364" s="248"/>
      <c r="K364" s="258"/>
      <c r="L364" s="258"/>
      <c r="M364" s="259" t="e">
        <f t="shared" si="49"/>
        <v>#DIV/0!</v>
      </c>
      <c r="N364" s="260"/>
      <c r="O364" s="17"/>
      <c r="P364" s="17"/>
      <c r="Q364" s="17"/>
      <c r="R364" s="17"/>
      <c r="S364" s="125"/>
    </row>
    <row r="365" spans="2:19" ht="26.25" hidden="1" customHeight="1" x14ac:dyDescent="0.25">
      <c r="B365" s="41" t="s">
        <v>16</v>
      </c>
      <c r="C365" s="100">
        <f t="shared" si="50"/>
        <v>0</v>
      </c>
      <c r="D365" s="35"/>
      <c r="E365" s="35"/>
      <c r="F365" s="35"/>
      <c r="G365" s="35"/>
      <c r="I365" s="247" t="s">
        <v>16</v>
      </c>
      <c r="J365" s="248"/>
      <c r="K365" s="258"/>
      <c r="L365" s="258"/>
      <c r="M365" s="259" t="e">
        <f t="shared" si="49"/>
        <v>#DIV/0!</v>
      </c>
      <c r="N365" s="260"/>
      <c r="O365" s="17"/>
      <c r="P365" s="17"/>
      <c r="Q365" s="17"/>
      <c r="R365" s="17"/>
      <c r="S365" s="125"/>
    </row>
    <row r="366" spans="2:19" ht="26.25" hidden="1" customHeight="1" x14ac:dyDescent="0.25">
      <c r="B366" s="41" t="s">
        <v>17</v>
      </c>
      <c r="C366" s="100">
        <f t="shared" si="50"/>
        <v>0</v>
      </c>
      <c r="D366" s="35"/>
      <c r="E366" s="35"/>
      <c r="F366" s="35"/>
      <c r="G366" s="35"/>
      <c r="I366" s="247" t="s">
        <v>17</v>
      </c>
      <c r="J366" s="248"/>
      <c r="K366" s="258"/>
      <c r="L366" s="258"/>
      <c r="M366" s="259" t="e">
        <f t="shared" si="49"/>
        <v>#DIV/0!</v>
      </c>
      <c r="N366" s="260"/>
      <c r="O366" s="17"/>
      <c r="P366" s="17"/>
      <c r="Q366" s="17"/>
      <c r="R366" s="17"/>
      <c r="S366" s="125"/>
    </row>
    <row r="367" spans="2:19" ht="26.25" hidden="1" customHeight="1" x14ac:dyDescent="0.25">
      <c r="B367" s="41" t="s">
        <v>18</v>
      </c>
      <c r="C367" s="100">
        <f t="shared" si="50"/>
        <v>0</v>
      </c>
      <c r="D367" s="35"/>
      <c r="E367" s="35"/>
      <c r="F367" s="35"/>
      <c r="G367" s="35"/>
      <c r="I367" s="247" t="s">
        <v>18</v>
      </c>
      <c r="J367" s="248"/>
      <c r="K367" s="258"/>
      <c r="L367" s="258"/>
      <c r="M367" s="259" t="e">
        <f t="shared" si="49"/>
        <v>#DIV/0!</v>
      </c>
      <c r="N367" s="260"/>
      <c r="O367" s="17"/>
      <c r="P367" s="17"/>
      <c r="Q367" s="17"/>
      <c r="R367" s="17"/>
      <c r="S367" s="125"/>
    </row>
    <row r="368" spans="2:19" ht="26.25" hidden="1" customHeight="1" x14ac:dyDescent="0.25">
      <c r="B368" s="41" t="s">
        <v>19</v>
      </c>
      <c r="C368" s="100">
        <f t="shared" si="50"/>
        <v>0</v>
      </c>
      <c r="D368" s="35"/>
      <c r="E368" s="35"/>
      <c r="F368" s="35"/>
      <c r="G368" s="35"/>
      <c r="I368" s="247" t="s">
        <v>19</v>
      </c>
      <c r="J368" s="248"/>
      <c r="K368" s="258"/>
      <c r="L368" s="258"/>
      <c r="M368" s="259" t="e">
        <f t="shared" si="49"/>
        <v>#DIV/0!</v>
      </c>
      <c r="N368" s="260"/>
      <c r="O368" s="17"/>
      <c r="P368" s="17"/>
      <c r="Q368" s="17"/>
      <c r="R368" s="17"/>
      <c r="S368" s="125"/>
    </row>
    <row r="369" spans="2:19" ht="26.25" hidden="1" customHeight="1" x14ac:dyDescent="0.25">
      <c r="B369" s="41" t="s">
        <v>20</v>
      </c>
      <c r="C369" s="100">
        <f t="shared" si="50"/>
        <v>0</v>
      </c>
      <c r="D369" s="35"/>
      <c r="E369" s="35"/>
      <c r="F369" s="35"/>
      <c r="G369" s="35"/>
      <c r="I369" s="247" t="s">
        <v>20</v>
      </c>
      <c r="J369" s="248"/>
      <c r="K369" s="258"/>
      <c r="L369" s="258"/>
      <c r="M369" s="259" t="e">
        <f t="shared" si="49"/>
        <v>#DIV/0!</v>
      </c>
      <c r="N369" s="260"/>
      <c r="O369" s="17"/>
      <c r="P369" s="17"/>
      <c r="Q369" s="17"/>
      <c r="R369" s="17"/>
      <c r="S369" s="125"/>
    </row>
    <row r="370" spans="2:19" ht="27" hidden="1" customHeight="1" thickBot="1" x14ac:dyDescent="0.3">
      <c r="B370" s="101" t="s">
        <v>21</v>
      </c>
      <c r="C370" s="252">
        <f>SUM(D370:G370)</f>
        <v>0</v>
      </c>
      <c r="D370" s="103"/>
      <c r="E370" s="103"/>
      <c r="F370" s="103"/>
      <c r="G370" s="103"/>
      <c r="I370" s="253" t="s">
        <v>21</v>
      </c>
      <c r="J370" s="254"/>
      <c r="K370" s="261"/>
      <c r="L370" s="261"/>
      <c r="M370" s="262" t="e">
        <f t="shared" si="49"/>
        <v>#DIV/0!</v>
      </c>
      <c r="N370" s="263"/>
      <c r="O370" s="17"/>
      <c r="P370" s="17"/>
      <c r="Q370" s="17"/>
      <c r="R370" s="17"/>
      <c r="S370" s="125"/>
    </row>
    <row r="371" spans="2:19" ht="27" customHeight="1" x14ac:dyDescent="0.25">
      <c r="B371" s="104" t="s">
        <v>3</v>
      </c>
      <c r="C371" s="116">
        <f>SUM(C359:C370)</f>
        <v>842291</v>
      </c>
      <c r="D371" s="117">
        <f>SUM(D359:D370)</f>
        <v>12061</v>
      </c>
      <c r="E371" s="117">
        <f>SUM(E359:E370)</f>
        <v>275502</v>
      </c>
      <c r="F371" s="117">
        <f>SUM(F359:F370)</f>
        <v>227507</v>
      </c>
      <c r="G371" s="117">
        <f>SUM(G359:G370)</f>
        <v>327221</v>
      </c>
      <c r="I371" s="264" t="s">
        <v>3</v>
      </c>
      <c r="J371" s="264"/>
      <c r="K371" s="116">
        <f>SUM(K359)</f>
        <v>432560</v>
      </c>
      <c r="L371" s="116">
        <f>SUM(L359)</f>
        <v>475896</v>
      </c>
      <c r="M371" s="265">
        <f>L371/K371-1</f>
        <v>0.1001849454410948</v>
      </c>
      <c r="N371" s="265"/>
      <c r="O371" s="17"/>
      <c r="P371" s="17"/>
      <c r="Q371" s="17"/>
      <c r="R371" s="17"/>
      <c r="S371" s="125"/>
    </row>
    <row r="372" spans="2:19" ht="27" customHeight="1" x14ac:dyDescent="0.25">
      <c r="B372" s="266" t="s">
        <v>135</v>
      </c>
      <c r="C372" s="28"/>
      <c r="D372" s="28"/>
      <c r="E372" s="28"/>
      <c r="F372" s="28"/>
      <c r="G372" s="245"/>
      <c r="H372" s="17"/>
      <c r="I372" s="19"/>
      <c r="J372" s="19"/>
      <c r="K372" s="19"/>
      <c r="L372" s="19"/>
      <c r="M372" s="28"/>
      <c r="N372" s="245"/>
      <c r="O372" s="17"/>
      <c r="P372" s="17"/>
      <c r="Q372" s="17"/>
      <c r="R372" s="17"/>
      <c r="S372" s="125"/>
    </row>
    <row r="373" spans="2:19" ht="27" customHeight="1" x14ac:dyDescent="0.25">
      <c r="B373" s="51" t="s">
        <v>23</v>
      </c>
      <c r="C373" s="28"/>
      <c r="D373" s="28"/>
      <c r="E373" s="28"/>
      <c r="F373" s="28"/>
      <c r="G373" s="245"/>
      <c r="H373" s="17"/>
      <c r="I373" s="19"/>
      <c r="J373" s="19"/>
      <c r="K373" s="19"/>
      <c r="L373" s="19"/>
      <c r="M373" s="28"/>
      <c r="N373" s="245"/>
      <c r="O373" s="17"/>
      <c r="P373" s="17"/>
      <c r="Q373" s="17"/>
      <c r="R373" s="17"/>
      <c r="S373" s="125"/>
    </row>
    <row r="374" spans="2:19" ht="27" customHeight="1" x14ac:dyDescent="0.25">
      <c r="C374" s="28"/>
      <c r="D374" s="28"/>
      <c r="E374" s="28"/>
      <c r="F374" s="28"/>
      <c r="G374" s="245"/>
      <c r="H374" s="17"/>
      <c r="I374" s="19"/>
      <c r="J374" s="19"/>
      <c r="K374" s="19"/>
      <c r="L374" s="19"/>
      <c r="M374" s="28"/>
      <c r="N374" s="245"/>
      <c r="O374" s="17"/>
      <c r="P374" s="17"/>
      <c r="Q374" s="17"/>
      <c r="R374" s="17"/>
      <c r="S374" s="125"/>
    </row>
    <row r="375" spans="2:19" ht="27" customHeight="1" x14ac:dyDescent="0.25">
      <c r="B375" s="51"/>
      <c r="C375" s="28"/>
      <c r="D375" s="28"/>
      <c r="E375" s="28"/>
      <c r="F375" s="28"/>
      <c r="G375" s="245"/>
      <c r="H375" s="17"/>
      <c r="I375" s="19"/>
      <c r="J375" s="19"/>
      <c r="K375" s="19"/>
      <c r="L375" s="19"/>
      <c r="M375" s="28"/>
      <c r="N375" s="245"/>
      <c r="O375" s="17"/>
      <c r="P375" s="17"/>
      <c r="Q375" s="17"/>
      <c r="R375" s="17"/>
      <c r="S375" s="125"/>
    </row>
    <row r="376" spans="2:19" ht="17.25" customHeight="1" x14ac:dyDescent="0.25">
      <c r="C376" s="19"/>
      <c r="D376" s="19"/>
      <c r="E376" s="19"/>
      <c r="F376" s="28"/>
      <c r="G376" s="245"/>
      <c r="H376" s="17"/>
      <c r="I376" s="17"/>
      <c r="J376" s="17"/>
      <c r="K376" s="17"/>
      <c r="L376" s="125"/>
      <c r="M376" s="243"/>
      <c r="N376" s="243"/>
      <c r="O376" s="243"/>
      <c r="P376" s="17"/>
      <c r="Q376" s="17"/>
      <c r="R376" s="79"/>
    </row>
    <row r="377" spans="2:19" x14ac:dyDescent="0.25">
      <c r="B377" s="28"/>
      <c r="C377" s="28"/>
      <c r="D377" s="28"/>
      <c r="E377" s="28"/>
      <c r="F377" s="28"/>
      <c r="G377" s="245"/>
      <c r="H377" s="17"/>
    </row>
    <row r="378" spans="2:19" x14ac:dyDescent="0.25">
      <c r="B378" s="28"/>
      <c r="C378" s="28"/>
      <c r="D378" s="28"/>
      <c r="E378" s="28"/>
      <c r="F378" s="28"/>
      <c r="G378" s="245"/>
      <c r="H378" s="17"/>
    </row>
    <row r="379" spans="2:19" x14ac:dyDescent="0.25">
      <c r="B379" s="28"/>
      <c r="C379" s="28"/>
      <c r="D379" s="28"/>
      <c r="E379" s="28"/>
      <c r="F379" s="28"/>
      <c r="G379" s="245"/>
      <c r="H379" s="17"/>
    </row>
    <row r="380" spans="2:19" x14ac:dyDescent="0.25">
      <c r="B380" s="28"/>
      <c r="C380" s="28"/>
      <c r="D380" s="28"/>
      <c r="E380" s="28"/>
      <c r="F380" s="28"/>
      <c r="G380" s="245"/>
      <c r="H380" s="17"/>
    </row>
    <row r="381" spans="2:19" x14ac:dyDescent="0.25">
      <c r="B381" s="28"/>
      <c r="C381" s="28"/>
      <c r="D381" s="28"/>
      <c r="E381" s="28"/>
      <c r="F381" s="28"/>
      <c r="G381" s="245"/>
      <c r="H381" s="17"/>
    </row>
    <row r="382" spans="2:19" x14ac:dyDescent="0.25">
      <c r="C382" s="170"/>
      <c r="D382" s="170"/>
      <c r="E382" s="170"/>
      <c r="F382" s="267"/>
      <c r="G382" s="170"/>
      <c r="H382" s="170"/>
    </row>
  </sheetData>
  <mergeCells count="84">
    <mergeCell ref="I369:J369"/>
    <mergeCell ref="M369:N369"/>
    <mergeCell ref="I370:J370"/>
    <mergeCell ref="M370:N370"/>
    <mergeCell ref="I371:J371"/>
    <mergeCell ref="M371:N371"/>
    <mergeCell ref="I366:J366"/>
    <mergeCell ref="M366:N366"/>
    <mergeCell ref="I367:J367"/>
    <mergeCell ref="M367:N367"/>
    <mergeCell ref="I368:J368"/>
    <mergeCell ref="M368:N368"/>
    <mergeCell ref="I363:J363"/>
    <mergeCell ref="M363:N363"/>
    <mergeCell ref="I364:J364"/>
    <mergeCell ref="M364:N364"/>
    <mergeCell ref="I365:J365"/>
    <mergeCell ref="M365:N365"/>
    <mergeCell ref="I360:J360"/>
    <mergeCell ref="M360:N360"/>
    <mergeCell ref="I361:J361"/>
    <mergeCell ref="M361:N361"/>
    <mergeCell ref="I362:J362"/>
    <mergeCell ref="M362:N362"/>
    <mergeCell ref="B348:C348"/>
    <mergeCell ref="B349:C349"/>
    <mergeCell ref="I358:J358"/>
    <mergeCell ref="M358:N358"/>
    <mergeCell ref="I359:J359"/>
    <mergeCell ref="M359:N359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13:B314"/>
    <mergeCell ref="C313:C314"/>
    <mergeCell ref="D313:D314"/>
    <mergeCell ref="E313:F313"/>
    <mergeCell ref="G313:I313"/>
    <mergeCell ref="J313:M313"/>
    <mergeCell ref="B299:C299"/>
    <mergeCell ref="K299:L299"/>
    <mergeCell ref="B304:C304"/>
    <mergeCell ref="K304:L304"/>
    <mergeCell ref="B305:C305"/>
    <mergeCell ref="K305:L305"/>
    <mergeCell ref="B175:B176"/>
    <mergeCell ref="C175:C176"/>
    <mergeCell ref="D175:F175"/>
    <mergeCell ref="G175:H175"/>
    <mergeCell ref="I175:J175"/>
    <mergeCell ref="B232:B233"/>
    <mergeCell ref="C232:C233"/>
    <mergeCell ref="D232:G232"/>
    <mergeCell ref="H232:K232"/>
    <mergeCell ref="O77:O78"/>
    <mergeCell ref="P77:R77"/>
    <mergeCell ref="B143:B144"/>
    <mergeCell ref="C143:C144"/>
    <mergeCell ref="D143:E143"/>
    <mergeCell ref="F143:M143"/>
    <mergeCell ref="N143:Q143"/>
    <mergeCell ref="J57:L57"/>
    <mergeCell ref="B77:B78"/>
    <mergeCell ref="C77:C78"/>
    <mergeCell ref="D77:F77"/>
    <mergeCell ref="G77:G78"/>
    <mergeCell ref="H77:J77"/>
    <mergeCell ref="K77:K78"/>
    <mergeCell ref="L77:N77"/>
    <mergeCell ref="B2:R2"/>
    <mergeCell ref="B6:R6"/>
    <mergeCell ref="B7:R7"/>
    <mergeCell ref="B8:R8"/>
    <mergeCell ref="B11:R11"/>
    <mergeCell ref="J54:L54"/>
  </mergeCells>
  <printOptions horizontalCentered="1"/>
  <pageMargins left="0.39370078740157483" right="0" top="0.39370078740157483" bottom="0.39370078740157483" header="0.31496062992125984" footer="0.31496062992125984"/>
  <pageSetup paperSize="9" scale="42" fitToHeight="4" orientation="portrait" r:id="rId1"/>
  <rowBreaks count="2" manualBreakCount="2">
    <brk id="111" max="16383" man="1"/>
    <brk id="1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del CEM</vt:lpstr>
      <vt:lpstr>'Casos del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2025-03-17T22:40:05Z</dcterms:created>
  <dcterms:modified xsi:type="dcterms:W3CDTF">2025-03-17T22:40:46Z</dcterms:modified>
</cp:coreProperties>
</file>