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febrero\"/>
    </mc:Choice>
  </mc:AlternateContent>
  <xr:revisionPtr revIDLastSave="0" documentId="8_{3E94B49B-F1B6-4375-926B-BF166C15B98C}" xr6:coauthVersionLast="47" xr6:coauthVersionMax="47" xr10:uidLastSave="{00000000-0000-0000-0000-000000000000}"/>
  <bookViews>
    <workbookView xWindow="3315" yWindow="1410" windowWidth="20760" windowHeight="14055" xr2:uid="{B17455D9-F0BE-4F43-B282-1873B9FBA644}"/>
  </bookViews>
  <sheets>
    <sheet name="Tentativa" sheetId="1" r:id="rId1"/>
  </sheets>
  <externalReferences>
    <externalReference r:id="rId2"/>
  </externalReferences>
  <definedNames>
    <definedName name="_xlnm.Print_Area" localSheetId="0">Tentativa!$B$1:$S$226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3" i="1" l="1"/>
  <c r="F223" i="1" s="1"/>
  <c r="D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D200" i="1"/>
  <c r="E199" i="1" s="1"/>
  <c r="E197" i="1"/>
  <c r="M190" i="1"/>
  <c r="D190" i="1"/>
  <c r="E189" i="1" s="1"/>
  <c r="N189" i="1"/>
  <c r="N188" i="1"/>
  <c r="E188" i="1"/>
  <c r="N187" i="1"/>
  <c r="N186" i="1"/>
  <c r="N190" i="1" s="1"/>
  <c r="E186" i="1"/>
  <c r="R175" i="1"/>
  <c r="R176" i="1" s="1"/>
  <c r="Q175" i="1"/>
  <c r="P175" i="1"/>
  <c r="O175" i="1"/>
  <c r="O176" i="1" s="1"/>
  <c r="N175" i="1"/>
  <c r="N176" i="1" s="1"/>
  <c r="M175" i="1"/>
  <c r="L175" i="1"/>
  <c r="K175" i="1"/>
  <c r="K176" i="1" s="1"/>
  <c r="J175" i="1"/>
  <c r="J176" i="1" s="1"/>
  <c r="I175" i="1"/>
  <c r="H175" i="1"/>
  <c r="G175" i="1"/>
  <c r="G176" i="1" s="1"/>
  <c r="F175" i="1"/>
  <c r="F176" i="1" s="1"/>
  <c r="E175" i="1"/>
  <c r="D175" i="1"/>
  <c r="C174" i="1"/>
  <c r="C173" i="1"/>
  <c r="C172" i="1"/>
  <c r="C171" i="1"/>
  <c r="C175" i="1" s="1"/>
  <c r="L161" i="1"/>
  <c r="K161" i="1"/>
  <c r="K162" i="1" s="1"/>
  <c r="J161" i="1"/>
  <c r="I161" i="1"/>
  <c r="H161" i="1"/>
  <c r="G161" i="1"/>
  <c r="G162" i="1" s="1"/>
  <c r="F161" i="1"/>
  <c r="E161" i="1"/>
  <c r="D161" i="1"/>
  <c r="C160" i="1"/>
  <c r="C159" i="1"/>
  <c r="C158" i="1"/>
  <c r="C157" i="1"/>
  <c r="C161" i="1" s="1"/>
  <c r="E150" i="1"/>
  <c r="F147" i="1" s="1"/>
  <c r="F146" i="1"/>
  <c r="F142" i="1"/>
  <c r="F139" i="1"/>
  <c r="F138" i="1"/>
  <c r="F136" i="1"/>
  <c r="M135" i="1"/>
  <c r="F135" i="1"/>
  <c r="M134" i="1"/>
  <c r="F134" i="1"/>
  <c r="M133" i="1"/>
  <c r="F133" i="1"/>
  <c r="M132" i="1"/>
  <c r="N132" i="1" s="1"/>
  <c r="F132" i="1"/>
  <c r="M131" i="1"/>
  <c r="M136" i="1" s="1"/>
  <c r="N134" i="1" s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M107" i="1"/>
  <c r="N106" i="1" s="1"/>
  <c r="N105" i="1"/>
  <c r="C105" i="1"/>
  <c r="D104" i="1" s="1"/>
  <c r="G104" i="1" s="1"/>
  <c r="D103" i="1"/>
  <c r="D101" i="1"/>
  <c r="M100" i="1"/>
  <c r="D100" i="1"/>
  <c r="N99" i="1"/>
  <c r="N100" i="1" s="1"/>
  <c r="D99" i="1"/>
  <c r="N98" i="1"/>
  <c r="G98" i="1"/>
  <c r="D98" i="1"/>
  <c r="D89" i="1"/>
  <c r="E88" i="1"/>
  <c r="J87" i="1"/>
  <c r="E87" i="1"/>
  <c r="K86" i="1"/>
  <c r="E86" i="1"/>
  <c r="K85" i="1"/>
  <c r="E85" i="1"/>
  <c r="K84" i="1"/>
  <c r="E84" i="1"/>
  <c r="K83" i="1"/>
  <c r="E83" i="1"/>
  <c r="K82" i="1"/>
  <c r="E82" i="1"/>
  <c r="K81" i="1"/>
  <c r="E81" i="1"/>
  <c r="K80" i="1"/>
  <c r="E80" i="1"/>
  <c r="K79" i="1"/>
  <c r="E79" i="1"/>
  <c r="N78" i="1"/>
  <c r="K78" i="1"/>
  <c r="E78" i="1"/>
  <c r="O77" i="1"/>
  <c r="O78" i="1" s="1"/>
  <c r="K77" i="1"/>
  <c r="E77" i="1"/>
  <c r="O76" i="1"/>
  <c r="K76" i="1"/>
  <c r="K87" i="1" s="1"/>
  <c r="E76" i="1"/>
  <c r="E89" i="1" s="1"/>
  <c r="P68" i="1"/>
  <c r="O68" i="1"/>
  <c r="N68" i="1"/>
  <c r="M68" i="1"/>
  <c r="L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68" i="1" s="1"/>
  <c r="K42" i="1"/>
  <c r="G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D20" i="1"/>
  <c r="H19" i="1"/>
  <c r="D162" i="1" l="1"/>
  <c r="H162" i="1"/>
  <c r="L162" i="1"/>
  <c r="E200" i="1"/>
  <c r="N133" i="1"/>
  <c r="N135" i="1"/>
  <c r="E162" i="1"/>
  <c r="I162" i="1"/>
  <c r="D176" i="1"/>
  <c r="H176" i="1"/>
  <c r="L176" i="1"/>
  <c r="P176" i="1"/>
  <c r="F162" i="1"/>
  <c r="J162" i="1"/>
  <c r="E176" i="1"/>
  <c r="I176" i="1"/>
  <c r="M176" i="1"/>
  <c r="Q176" i="1"/>
  <c r="F140" i="1"/>
  <c r="F144" i="1"/>
  <c r="F148" i="1"/>
  <c r="D102" i="1"/>
  <c r="I101" i="1" s="1"/>
  <c r="N104" i="1"/>
  <c r="N107" i="1" s="1"/>
  <c r="N131" i="1"/>
  <c r="F137" i="1"/>
  <c r="F150" i="1" s="1"/>
  <c r="F141" i="1"/>
  <c r="F145" i="1"/>
  <c r="F149" i="1"/>
  <c r="E198" i="1"/>
  <c r="E187" i="1"/>
  <c r="E190" i="1" s="1"/>
  <c r="F143" i="1"/>
  <c r="C176" i="1" l="1"/>
  <c r="N136" i="1"/>
  <c r="D105" i="1"/>
  <c r="C162" i="1"/>
</calcChain>
</file>

<file path=xl/sharedStrings.xml><?xml version="1.0" encoding="utf-8"?>
<sst xmlns="http://schemas.openxmlformats.org/spreadsheetml/2006/main" count="247" uniqueCount="185">
  <si>
    <r>
      <t>REPORTE ESTADÍSTICO DE CASOS DE TENTATIVA DE FEMINICIDIO ATENDIDOS EN LOS CENTRO EMERGENCIA MUJER</t>
    </r>
    <r>
      <rPr>
        <b/>
        <vertAlign val="superscript"/>
        <sz val="16"/>
        <color rgb="FFFF0000"/>
        <rFont val="Arial"/>
        <family val="2"/>
      </rPr>
      <t>a/</t>
    </r>
  </si>
  <si>
    <t>Periodo: Enero - Febrero, 2025 (Preliminar)</t>
  </si>
  <si>
    <t>SECCIÓN I: MAGNITUD DE LOS CASOS DE TENTATIVA DE FEMINICIDIO ATENDIDOS EN LOS CENTROS EMERGENCIA MUJER</t>
  </si>
  <si>
    <t>Mes</t>
  </si>
  <si>
    <t>Total</t>
  </si>
  <si>
    <t>Año</t>
  </si>
  <si>
    <t>Variación porcentual</t>
  </si>
  <si>
    <t>Enero</t>
  </si>
  <si>
    <t>-</t>
  </si>
  <si>
    <t>Febrero</t>
  </si>
  <si>
    <r>
      <t xml:space="preserve">2025 </t>
    </r>
    <r>
      <rPr>
        <b/>
        <vertAlign val="superscript"/>
        <sz val="10"/>
        <color theme="1"/>
        <rFont val="Arial"/>
        <family val="2"/>
      </rPr>
      <t>1/</t>
    </r>
  </si>
  <si>
    <t>1/ Casos de tentativa de feminicidio del 01 de enero del 2025 al 28 de febrero del 2025</t>
  </si>
  <si>
    <t>Nota: Variación porcentual por año comparado con el año anterior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</si>
  <si>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2025</t>
    </r>
    <r>
      <rPr>
        <b/>
        <vertAlign val="superscript"/>
        <sz val="10"/>
        <color theme="1"/>
        <rFont val="Arial"/>
        <family val="2"/>
      </rPr>
      <t>1/</t>
    </r>
  </si>
  <si>
    <t>Departamento</t>
  </si>
  <si>
    <t>Total Acumulado 2021 - 2025</t>
  </si>
  <si>
    <r>
      <t xml:space="preserve">2025 </t>
    </r>
    <r>
      <rPr>
        <b/>
        <vertAlign val="superscript"/>
        <sz val="9"/>
        <color theme="0"/>
        <rFont val="Arial"/>
        <family val="2"/>
      </rPr>
      <t>1/</t>
    </r>
  </si>
  <si>
    <t>Lima Metropolitana</t>
  </si>
  <si>
    <t>Ancash</t>
  </si>
  <si>
    <t>Cusco</t>
  </si>
  <si>
    <t>Huanuco</t>
  </si>
  <si>
    <t>Ica</t>
  </si>
  <si>
    <t>La Libertad</t>
  </si>
  <si>
    <t>Lima Provincia</t>
  </si>
  <si>
    <t>Junin</t>
  </si>
  <si>
    <t>Arequipa</t>
  </si>
  <si>
    <t>San Martin</t>
  </si>
  <si>
    <t>Piura</t>
  </si>
  <si>
    <t>Cajamarca</t>
  </si>
  <si>
    <t>Lambayeque</t>
  </si>
  <si>
    <t>Tumbes</t>
  </si>
  <si>
    <t>Ayacucho</t>
  </si>
  <si>
    <t>Apurimac</t>
  </si>
  <si>
    <t>Madre de Dios</t>
  </si>
  <si>
    <t>Puno</t>
  </si>
  <si>
    <t>Tacna</t>
  </si>
  <si>
    <t>Ucayali</t>
  </si>
  <si>
    <t>Huancavelica</t>
  </si>
  <si>
    <t>Callao</t>
  </si>
  <si>
    <t>Loreto</t>
  </si>
  <si>
    <t>Moquegua</t>
  </si>
  <si>
    <t>Amazonas</t>
  </si>
  <si>
    <t>Pasco</t>
  </si>
  <si>
    <t>Modalidad</t>
  </si>
  <si>
    <t>%</t>
  </si>
  <si>
    <t>Lugar del hecho</t>
  </si>
  <si>
    <t>Área</t>
  </si>
  <si>
    <t>Acuchillamiento</t>
  </si>
  <si>
    <t>Casa de la persona usuaria</t>
  </si>
  <si>
    <t>Urbana</t>
  </si>
  <si>
    <t>Estrangulamiento / Asfixia</t>
  </si>
  <si>
    <t>Casa de la persona agresora</t>
  </si>
  <si>
    <t>Rural</t>
  </si>
  <si>
    <t>Disparo con arma de fuego</t>
  </si>
  <si>
    <t>Casa de ambos</t>
  </si>
  <si>
    <t>Quemadura</t>
  </si>
  <si>
    <t>Casa de familiar</t>
  </si>
  <si>
    <t>Ahogamiento</t>
  </si>
  <si>
    <t>Centro de labores de la usuaria</t>
  </si>
  <si>
    <t>Desbarrancamiento</t>
  </si>
  <si>
    <t>Calle via publica</t>
  </si>
  <si>
    <t>Atropellamiento</t>
  </si>
  <si>
    <t>Centro de estudios</t>
  </si>
  <si>
    <t>Aplastamiento</t>
  </si>
  <si>
    <t>Hotel / Hostal</t>
  </si>
  <si>
    <t>Envenenamiento</t>
  </si>
  <si>
    <t>Centro Poblado</t>
  </si>
  <si>
    <t>Golpes</t>
  </si>
  <si>
    <t>Lugar desolado</t>
  </si>
  <si>
    <t>Agresión objeto filoso</t>
  </si>
  <si>
    <t>Otro lugar</t>
  </si>
  <si>
    <t>Agresión objeto contundente</t>
  </si>
  <si>
    <t>Otro</t>
  </si>
  <si>
    <t>Grupo de edad</t>
  </si>
  <si>
    <t>Niñas y adolescentes</t>
  </si>
  <si>
    <t>¿Esta gestando?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</si>
  <si>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</si>
  <si>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</si>
  <si>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</si>
  <si>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</si>
  <si>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</si>
  <si>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</si>
  <si>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</si>
  <si>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</si>
  <si>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</si>
  <si>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t>Adultas mayores</t>
  </si>
  <si>
    <t>Número de hijos e hijas</t>
  </si>
  <si>
    <t>60  a más años</t>
  </si>
  <si>
    <t>Ninguno</t>
  </si>
  <si>
    <t>1 a 3</t>
  </si>
  <si>
    <t>De 4 a más</t>
  </si>
  <si>
    <t>Vínculo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</si>
  <si>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</si>
  <si>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</si>
  <si>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</si>
  <si>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</si>
  <si>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</si>
  <si>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</si>
  <si>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</si>
  <si>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</si>
  <si>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</si>
  <si>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</si>
  <si>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</si>
  <si>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</si>
  <si>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</si>
  <si>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</si>
  <si>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</si>
  <si>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</si>
  <si>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</si>
  <si>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t>Bisabuelo</t>
  </si>
  <si>
    <t>Grupo de vínculo</t>
  </si>
  <si>
    <t>Tío</t>
  </si>
  <si>
    <t>Sobrino</t>
  </si>
  <si>
    <t>Pareja</t>
  </si>
  <si>
    <t>Bisnieto</t>
  </si>
  <si>
    <t>Ex pareja</t>
  </si>
  <si>
    <t>Tío-abuelo</t>
  </si>
  <si>
    <t>Familiar</t>
  </si>
  <si>
    <t>Primo</t>
  </si>
  <si>
    <t>Conocido*</t>
  </si>
  <si>
    <t>Sobrino-nieto</t>
  </si>
  <si>
    <t>Desconocido</t>
  </si>
  <si>
    <t>Otro familiar</t>
  </si>
  <si>
    <t>Suegro</t>
  </si>
  <si>
    <t>*Vecino, Concuñado, Docente, Compañero de estudio, Empleador de trabajo, Compañero de trabajo, Empleado de trabajo, Habita en el mismo hogar u Otro</t>
  </si>
  <si>
    <t>Yerno/Nuera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</si>
  <si>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</si>
  <si>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</si>
  <si>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</si>
  <si>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</si>
  <si>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</si>
  <si>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</si>
  <si>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</si>
  <si>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</si>
  <si>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</si>
  <si>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</si>
  <si>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</si>
  <si>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</si>
  <si>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</si>
  <si>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</si>
  <si>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</si>
  <si>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</si>
  <si>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</si>
  <si>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</si>
  <si>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 xml:space="preserve">No sabe/no
responde </t>
  </si>
  <si>
    <t>Económica</t>
  </si>
  <si>
    <t>Psicológica</t>
  </si>
  <si>
    <t>Física</t>
  </si>
  <si>
    <t>Sexual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</si>
  <si>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</si>
  <si>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</si>
  <si>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</si>
  <si>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</si>
  <si>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</si>
  <si>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</si>
  <si>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</si>
  <si>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</si>
  <si>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</si>
  <si>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</si>
  <si>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</si>
  <si>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</si>
  <si>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No sabe/no responde</t>
  </si>
  <si>
    <t>Estado en la última agresión</t>
  </si>
  <si>
    <t>14 a 17 años</t>
  </si>
  <si>
    <t>Sobrio</t>
  </si>
  <si>
    <t>Efectos de alcohol</t>
  </si>
  <si>
    <t>Efectos de drogas</t>
  </si>
  <si>
    <t>Ambos</t>
  </si>
  <si>
    <t>Situación Laboral</t>
  </si>
  <si>
    <t>Sin ocupación</t>
  </si>
  <si>
    <t>Con ocupación</t>
  </si>
  <si>
    <t>Sin información</t>
  </si>
  <si>
    <t>Variación Porcentual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</si>
  <si>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</si>
  <si>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</si>
  <si>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</si>
  <si>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</si>
  <si>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</si>
  <si>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</si>
  <si>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</si>
  <si>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</si>
  <si>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</si>
  <si>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</si>
  <si>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a/ En el mes de febrero de 2025, no se está considerando la información de la región Lima Metropolitana y Callao, debido a problemas técnicos en el módulo del registro de casos del CEM del SUMA.</t>
  </si>
  <si>
    <r>
      <t>Fuente:</t>
    </r>
    <r>
      <rPr>
        <sz val="9"/>
        <color theme="1"/>
        <rFont val="Arial"/>
        <family val="2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</si>
</sst>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rgb="FFFF000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0"/>
      <color theme="1"/>
      <name val="Arial Narrow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7.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 style="medium">
        <color rgb="FFFF3300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9" fillId="0" borderId="0"/>
    <xf numFmtId="9" fontId="39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3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164" fontId="12" fillId="0" borderId="3" xfId="1" applyNumberFormat="1" applyFont="1" applyFill="1" applyBorder="1" applyAlignment="1">
      <alignment horizontal="center" vertical="center"/>
    </xf>
    <xf numFmtId="164" fontId="19" fillId="0" borderId="2" xfId="1" applyNumberFormat="1" applyFont="1" applyBorder="1" applyAlignment="1">
      <alignment horizontal="center" vertical="center"/>
    </xf>
    <xf numFmtId="0" fontId="20" fillId="6" borderId="4" xfId="2" applyFont="1" applyFill="1" applyBorder="1" applyAlignment="1">
      <alignment horizontal="center" vertical="center"/>
    </xf>
    <xf numFmtId="3" fontId="21" fillId="7" borderId="4" xfId="2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3" fontId="18" fillId="0" borderId="5" xfId="0" applyNumberFormat="1" applyFont="1" applyBorder="1" applyAlignment="1">
      <alignment horizontal="center" vertical="center"/>
    </xf>
    <xf numFmtId="164" fontId="19" fillId="0" borderId="5" xfId="1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3" fontId="21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23" fillId="6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7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4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7" fillId="0" borderId="8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3" fontId="27" fillId="9" borderId="4" xfId="1" applyNumberFormat="1" applyFont="1" applyFill="1" applyBorder="1" applyAlignment="1">
      <alignment horizontal="center" vertical="center"/>
    </xf>
    <xf numFmtId="3" fontId="27" fillId="7" borderId="0" xfId="1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9" fontId="29" fillId="0" borderId="0" xfId="1" applyFont="1" applyAlignment="1">
      <alignment horizontal="center" vertical="center"/>
    </xf>
    <xf numFmtId="9" fontId="13" fillId="0" borderId="0" xfId="1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17" fillId="0" borderId="3" xfId="0" applyFont="1" applyBorder="1" applyAlignment="1">
      <alignment vertical="center"/>
    </xf>
    <xf numFmtId="3" fontId="18" fillId="0" borderId="3" xfId="0" applyNumberFormat="1" applyFont="1" applyBorder="1" applyAlignment="1">
      <alignment horizontal="center" vertical="center"/>
    </xf>
    <xf numFmtId="164" fontId="19" fillId="0" borderId="3" xfId="1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30" fillId="0" borderId="2" xfId="0" applyFont="1" applyBorder="1" applyAlignment="1">
      <alignment horizontal="center" vertical="center"/>
    </xf>
    <xf numFmtId="3" fontId="21" fillId="0" borderId="2" xfId="1" applyNumberFormat="1" applyFont="1" applyBorder="1" applyAlignment="1">
      <alignment horizontal="center" vertical="center"/>
    </xf>
    <xf numFmtId="3" fontId="18" fillId="0" borderId="2" xfId="1" applyNumberFormat="1" applyFont="1" applyBorder="1" applyAlignment="1">
      <alignment horizontal="center" vertical="center"/>
    </xf>
    <xf numFmtId="164" fontId="13" fillId="0" borderId="0" xfId="1" applyNumberFormat="1" applyFont="1" applyAlignment="1">
      <alignment vertical="center"/>
    </xf>
    <xf numFmtId="0" fontId="17" fillId="0" borderId="10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164" fontId="19" fillId="0" borderId="10" xfId="1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164" fontId="19" fillId="0" borderId="0" xfId="1" applyNumberFormat="1" applyFont="1" applyBorder="1" applyAlignment="1">
      <alignment horizontal="center" vertical="center"/>
    </xf>
    <xf numFmtId="0" fontId="20" fillId="6" borderId="4" xfId="2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164" fontId="21" fillId="9" borderId="4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9" fontId="15" fillId="0" borderId="0" xfId="1" applyFont="1" applyAlignment="1">
      <alignment horizontal="right" vertical="center"/>
    </xf>
    <xf numFmtId="0" fontId="20" fillId="6" borderId="12" xfId="0" applyFont="1" applyFill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24" fillId="8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4" fillId="5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vertical="center" wrapText="1"/>
    </xf>
    <xf numFmtId="0" fontId="18" fillId="0" borderId="13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164" fontId="19" fillId="0" borderId="13" xfId="1" applyNumberFormat="1" applyFont="1" applyBorder="1" applyAlignment="1">
      <alignment horizontal="center" vertical="center"/>
    </xf>
    <xf numFmtId="164" fontId="32" fillId="0" borderId="0" xfId="0" applyNumberFormat="1" applyFont="1" applyAlignment="1">
      <alignment horizontal="left" vertical="center"/>
    </xf>
    <xf numFmtId="0" fontId="17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164" fontId="19" fillId="0" borderId="13" xfId="1" applyNumberFormat="1" applyFont="1" applyBorder="1" applyAlignment="1">
      <alignment horizontal="center" vertical="center" wrapText="1"/>
    </xf>
    <xf numFmtId="164" fontId="13" fillId="8" borderId="0" xfId="1" applyNumberFormat="1" applyFont="1" applyFill="1" applyBorder="1" applyAlignment="1">
      <alignment vertical="center" wrapText="1"/>
    </xf>
    <xf numFmtId="0" fontId="17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8" fillId="0" borderId="14" xfId="0" applyFont="1" applyBorder="1" applyAlignment="1">
      <alignment horizontal="center" vertical="center" wrapText="1"/>
    </xf>
    <xf numFmtId="164" fontId="19" fillId="0" borderId="14" xfId="1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0" fillId="6" borderId="15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 wrapText="1"/>
    </xf>
    <xf numFmtId="164" fontId="21" fillId="9" borderId="0" xfId="1" applyNumberFormat="1" applyFont="1" applyFill="1" applyBorder="1" applyAlignment="1">
      <alignment horizontal="center" vertical="center" wrapText="1"/>
    </xf>
    <xf numFmtId="164" fontId="23" fillId="8" borderId="0" xfId="1" applyNumberFormat="1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24" fillId="0" borderId="0" xfId="0" applyFont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23" fillId="6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164" fontId="23" fillId="9" borderId="4" xfId="1" applyNumberFormat="1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164" fontId="23" fillId="8" borderId="0" xfId="1" applyNumberFormat="1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/>
    </xf>
    <xf numFmtId="164" fontId="21" fillId="9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9" fontId="24" fillId="0" borderId="0" xfId="1" applyFont="1" applyFill="1" applyBorder="1" applyAlignment="1">
      <alignment horizontal="center" vertical="center" wrapText="1"/>
    </xf>
    <xf numFmtId="9" fontId="23" fillId="0" borderId="0" xfId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24" fillId="0" borderId="13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24" fillId="0" borderId="13" xfId="2" applyFont="1" applyBorder="1" applyAlignment="1">
      <alignment horizontal="center" vertical="center"/>
    </xf>
    <xf numFmtId="164" fontId="13" fillId="8" borderId="13" xfId="1" applyNumberFormat="1" applyFont="1" applyFill="1" applyBorder="1" applyAlignment="1">
      <alignment horizontal="center" vertical="center"/>
    </xf>
    <xf numFmtId="0" fontId="24" fillId="8" borderId="13" xfId="2" applyFont="1" applyFill="1" applyBorder="1" applyAlignment="1">
      <alignment vertical="center"/>
    </xf>
    <xf numFmtId="0" fontId="13" fillId="8" borderId="13" xfId="2" applyFont="1" applyFill="1" applyBorder="1" applyAlignment="1">
      <alignment vertical="center"/>
    </xf>
    <xf numFmtId="0" fontId="24" fillId="8" borderId="13" xfId="2" applyFont="1" applyFill="1" applyBorder="1" applyAlignment="1">
      <alignment horizontal="center" vertical="center"/>
    </xf>
    <xf numFmtId="0" fontId="24" fillId="9" borderId="13" xfId="2" applyFont="1" applyFill="1" applyBorder="1" applyAlignment="1">
      <alignment vertical="center"/>
    </xf>
    <xf numFmtId="0" fontId="13" fillId="9" borderId="13" xfId="2" applyFont="1" applyFill="1" applyBorder="1" applyAlignment="1">
      <alignment vertical="center"/>
    </xf>
    <xf numFmtId="0" fontId="24" fillId="9" borderId="13" xfId="2" applyFont="1" applyFill="1" applyBorder="1" applyAlignment="1">
      <alignment horizontal="center" vertical="center"/>
    </xf>
    <xf numFmtId="2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9" fontId="13" fillId="8" borderId="0" xfId="2" applyNumberFormat="1" applyFont="1" applyFill="1" applyAlignment="1">
      <alignment horizontal="center" vertical="center"/>
    </xf>
    <xf numFmtId="9" fontId="13" fillId="8" borderId="0" xfId="1" applyFont="1" applyFill="1" applyAlignment="1">
      <alignment vertical="center"/>
    </xf>
    <xf numFmtId="0" fontId="13" fillId="8" borderId="0" xfId="2" applyFont="1" applyFill="1" applyAlignment="1">
      <alignment horizontal="center" vertical="center"/>
    </xf>
    <xf numFmtId="164" fontId="13" fillId="8" borderId="0" xfId="2" applyNumberFormat="1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7" fillId="0" borderId="16" xfId="2" applyFont="1" applyBorder="1" applyAlignment="1">
      <alignment vertical="center"/>
    </xf>
    <xf numFmtId="0" fontId="18" fillId="0" borderId="17" xfId="2" applyFont="1" applyBorder="1" applyAlignment="1">
      <alignment horizontal="center" vertical="center"/>
    </xf>
    <xf numFmtId="164" fontId="19" fillId="0" borderId="16" xfId="2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0" borderId="17" xfId="2" applyFont="1" applyBorder="1" applyAlignment="1">
      <alignment vertical="center"/>
    </xf>
    <xf numFmtId="0" fontId="17" fillId="0" borderId="18" xfId="2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164" fontId="19" fillId="0" borderId="0" xfId="2" applyNumberFormat="1" applyFont="1" applyAlignment="1">
      <alignment horizontal="center" vertical="center"/>
    </xf>
    <xf numFmtId="164" fontId="21" fillId="9" borderId="4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9" fontId="13" fillId="0" borderId="0" xfId="2" applyNumberFormat="1" applyFont="1" applyAlignment="1">
      <alignment horizontal="center" vertical="center"/>
    </xf>
    <xf numFmtId="9" fontId="13" fillId="0" borderId="0" xfId="0" applyNumberFormat="1" applyFont="1" applyAlignment="1">
      <alignment vertical="center"/>
    </xf>
    <xf numFmtId="9" fontId="15" fillId="0" borderId="0" xfId="0" applyNumberFormat="1" applyFont="1" applyAlignment="1">
      <alignment vertical="center"/>
    </xf>
    <xf numFmtId="0" fontId="24" fillId="9" borderId="11" xfId="2" applyFont="1" applyFill="1" applyBorder="1" applyAlignment="1">
      <alignment vertical="center"/>
    </xf>
    <xf numFmtId="0" fontId="13" fillId="9" borderId="11" xfId="2" applyFont="1" applyFill="1" applyBorder="1" applyAlignment="1">
      <alignment vertical="center"/>
    </xf>
    <xf numFmtId="0" fontId="24" fillId="9" borderId="11" xfId="2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164" fontId="23" fillId="9" borderId="19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40" fillId="0" borderId="0" xfId="3" applyFont="1" applyAlignment="1">
      <alignment vertical="center"/>
    </xf>
    <xf numFmtId="164" fontId="27" fillId="0" borderId="0" xfId="4" applyNumberFormat="1" applyFont="1" applyFill="1" applyBorder="1" applyAlignment="1">
      <alignment horizontal="center" vertical="center"/>
    </xf>
    <xf numFmtId="0" fontId="41" fillId="10" borderId="0" xfId="3" applyFont="1" applyFill="1" applyAlignment="1">
      <alignment vertical="center"/>
    </xf>
    <xf numFmtId="0" fontId="39" fillId="10" borderId="0" xfId="3" applyFill="1" applyAlignment="1">
      <alignment vertical="center"/>
    </xf>
    <xf numFmtId="0" fontId="10" fillId="4" borderId="20" xfId="3" applyFont="1" applyFill="1" applyBorder="1" applyAlignment="1">
      <alignment horizontal="center" vertical="center" wrapText="1"/>
    </xf>
    <xf numFmtId="0" fontId="10" fillId="5" borderId="20" xfId="3" applyFont="1" applyFill="1" applyBorder="1" applyAlignment="1">
      <alignment horizontal="center" vertical="center"/>
    </xf>
    <xf numFmtId="0" fontId="16" fillId="4" borderId="20" xfId="3" applyFont="1" applyFill="1" applyBorder="1" applyAlignment="1">
      <alignment horizontal="center" vertical="center" wrapText="1"/>
    </xf>
    <xf numFmtId="0" fontId="10" fillId="4" borderId="0" xfId="3" applyFont="1" applyFill="1" applyAlignment="1">
      <alignment horizontal="center" vertical="center" wrapText="1"/>
    </xf>
    <xf numFmtId="3" fontId="20" fillId="0" borderId="21" xfId="3" applyNumberFormat="1" applyFont="1" applyBorder="1" applyAlignment="1">
      <alignment horizontal="left" vertical="center"/>
    </xf>
    <xf numFmtId="3" fontId="27" fillId="0" borderId="21" xfId="3" applyNumberFormat="1" applyFont="1" applyBorder="1" applyAlignment="1">
      <alignment horizontal="center" vertical="center"/>
    </xf>
    <xf numFmtId="3" fontId="42" fillId="0" borderId="21" xfId="3" applyNumberFormat="1" applyFont="1" applyBorder="1" applyAlignment="1">
      <alignment horizontal="center" vertical="center"/>
    </xf>
    <xf numFmtId="3" fontId="20" fillId="0" borderId="22" xfId="3" applyNumberFormat="1" applyFont="1" applyBorder="1" applyAlignment="1">
      <alignment horizontal="left" vertical="center"/>
    </xf>
    <xf numFmtId="3" fontId="27" fillId="0" borderId="23" xfId="3" applyNumberFormat="1" applyFont="1" applyBorder="1" applyAlignment="1">
      <alignment horizontal="center" vertical="center"/>
    </xf>
    <xf numFmtId="3" fontId="42" fillId="0" borderId="22" xfId="3" applyNumberFormat="1" applyFont="1" applyBorder="1" applyAlignment="1">
      <alignment horizontal="center" vertical="center"/>
    </xf>
    <xf numFmtId="0" fontId="27" fillId="6" borderId="0" xfId="3" applyFont="1" applyFill="1" applyAlignment="1">
      <alignment horizontal="center" vertical="center"/>
    </xf>
    <xf numFmtId="3" fontId="27" fillId="7" borderId="0" xfId="3" applyNumberFormat="1" applyFont="1" applyFill="1" applyAlignment="1">
      <alignment horizontal="center" vertical="center"/>
    </xf>
    <xf numFmtId="3" fontId="27" fillId="6" borderId="0" xfId="3" applyNumberFormat="1" applyFont="1" applyFill="1" applyAlignment="1">
      <alignment horizontal="center" vertical="center"/>
    </xf>
    <xf numFmtId="0" fontId="27" fillId="7" borderId="24" xfId="3" applyFont="1" applyFill="1" applyBorder="1" applyAlignment="1">
      <alignment horizontal="center" vertical="center"/>
    </xf>
    <xf numFmtId="10" fontId="27" fillId="9" borderId="24" xfId="4" applyNumberFormat="1" applyFont="1" applyFill="1" applyBorder="1" applyAlignment="1">
      <alignment horizontal="center" vertical="center"/>
    </xf>
    <xf numFmtId="0" fontId="43" fillId="10" borderId="25" xfId="3" applyFont="1" applyFill="1" applyBorder="1" applyAlignment="1">
      <alignment vertical="center" wrapText="1"/>
    </xf>
    <xf numFmtId="0" fontId="43" fillId="10" borderId="0" xfId="3" applyFont="1" applyFill="1" applyAlignment="1">
      <alignment vertical="center" wrapText="1"/>
    </xf>
    <xf numFmtId="0" fontId="20" fillId="8" borderId="0" xfId="3" applyFont="1" applyFill="1" applyAlignment="1">
      <alignment horizontal="left" vertical="center"/>
    </xf>
    <xf numFmtId="3" fontId="27" fillId="8" borderId="0" xfId="3" applyNumberFormat="1" applyFont="1" applyFill="1" applyAlignment="1">
      <alignment horizontal="center" vertical="center"/>
    </xf>
    <xf numFmtId="3" fontId="42" fillId="8" borderId="0" xfId="3" applyNumberFormat="1" applyFont="1" applyFill="1" applyAlignment="1">
      <alignment horizontal="center" vertical="center"/>
    </xf>
    <xf numFmtId="3" fontId="39" fillId="10" borderId="0" xfId="3" applyNumberFormat="1" applyFill="1" applyAlignment="1">
      <alignment horizontal="center" vertical="center"/>
    </xf>
    <xf numFmtId="0" fontId="44" fillId="8" borderId="0" xfId="3" applyFont="1" applyFill="1" applyAlignment="1">
      <alignment horizontal="left" vertical="center"/>
    </xf>
    <xf numFmtId="0" fontId="40" fillId="1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41" fillId="8" borderId="0" xfId="3" applyFont="1" applyFill="1" applyAlignment="1">
      <alignment vertical="center"/>
    </xf>
    <xf numFmtId="0" fontId="39" fillId="8" borderId="0" xfId="3" applyFill="1" applyAlignment="1">
      <alignment vertical="center"/>
    </xf>
    <xf numFmtId="3" fontId="27" fillId="0" borderId="22" xfId="3" applyNumberFormat="1" applyFont="1" applyBorder="1" applyAlignment="1">
      <alignment horizontal="center" vertical="center"/>
    </xf>
    <xf numFmtId="0" fontId="45" fillId="8" borderId="0" xfId="3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7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46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center" vertical="center"/>
    </xf>
    <xf numFmtId="1" fontId="18" fillId="0" borderId="14" xfId="1" applyNumberFormat="1" applyFont="1" applyBorder="1" applyAlignment="1">
      <alignment horizontal="center" vertical="center"/>
    </xf>
    <xf numFmtId="164" fontId="47" fillId="0" borderId="0" xfId="0" applyNumberFormat="1" applyFont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1" fontId="21" fillId="7" borderId="0" xfId="1" applyNumberFormat="1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/>
    </xf>
    <xf numFmtId="0" fontId="13" fillId="8" borderId="0" xfId="0" applyFont="1" applyFill="1"/>
    <xf numFmtId="0" fontId="30" fillId="8" borderId="0" xfId="0" applyFont="1" applyFill="1" applyAlignment="1">
      <alignment horizontal="center" vertical="center"/>
    </xf>
    <xf numFmtId="0" fontId="30" fillId="8" borderId="0" xfId="0" applyFont="1" applyFill="1" applyAlignment="1">
      <alignment vertical="center"/>
    </xf>
    <xf numFmtId="0" fontId="20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164" fontId="21" fillId="8" borderId="0" xfId="1" applyNumberFormat="1" applyFont="1" applyFill="1" applyBorder="1" applyAlignment="1">
      <alignment horizontal="center" vertical="center"/>
    </xf>
    <xf numFmtId="1" fontId="18" fillId="0" borderId="13" xfId="1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164" fontId="19" fillId="0" borderId="14" xfId="1" applyNumberFormat="1" applyFont="1" applyBorder="1" applyAlignment="1">
      <alignment horizontal="center" vertical="center"/>
    </xf>
    <xf numFmtId="164" fontId="21" fillId="9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9" fontId="24" fillId="0" borderId="0" xfId="1" applyFont="1" applyAlignment="1">
      <alignment horizontal="center" vertical="center"/>
    </xf>
    <xf numFmtId="0" fontId="48" fillId="4" borderId="26" xfId="0" applyFont="1" applyFill="1" applyBorder="1" applyAlignment="1">
      <alignment horizontal="center" vertical="center" wrapText="1"/>
    </xf>
    <xf numFmtId="0" fontId="49" fillId="5" borderId="27" xfId="0" applyFont="1" applyFill="1" applyBorder="1" applyAlignment="1">
      <alignment horizontal="center" vertical="center"/>
    </xf>
    <xf numFmtId="0" fontId="50" fillId="0" borderId="28" xfId="2" applyFont="1" applyBorder="1" applyAlignment="1">
      <alignment horizontal="left" vertical="center"/>
    </xf>
    <xf numFmtId="0" fontId="51" fillId="0" borderId="28" xfId="0" applyFont="1" applyBorder="1" applyAlignment="1">
      <alignment horizontal="center" vertical="center"/>
    </xf>
    <xf numFmtId="164" fontId="51" fillId="0" borderId="29" xfId="1" applyNumberFormat="1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2" fillId="6" borderId="4" xfId="0" applyFont="1" applyFill="1" applyBorder="1" applyAlignment="1">
      <alignment horizontal="center" vertical="center"/>
    </xf>
    <xf numFmtId="3" fontId="40" fillId="7" borderId="19" xfId="1" applyNumberFormat="1" applyFont="1" applyFill="1" applyBorder="1" applyAlignment="1">
      <alignment horizontal="center" vertical="center"/>
    </xf>
    <xf numFmtId="164" fontId="40" fillId="7" borderId="19" xfId="1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</cellXfs>
  <cellStyles count="5">
    <cellStyle name="Normal" xfId="0" builtinId="0"/>
    <cellStyle name="Normal 2 2 3" xfId="2" xr:uid="{380A68DB-7C18-4219-B793-9DE6D1EB0DE1}"/>
    <cellStyle name="Normal 2 3" xfId="3" xr:uid="{6F1BBCCB-AB1F-4773-A907-9130FD69CF72}"/>
    <cellStyle name="Porcentaje" xfId="1" builtinId="5"/>
    <cellStyle name="Porcentaje 2 2" xfId="4" xr:uid="{C6CCE17E-4AA9-4799-87CA-378CBFE7F9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91AE-46D1-887B-6ADDE8BFC576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91AE-46D1-887B-6ADDE8BFC576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91AE-46D1-887B-6ADDE8BFC576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91AE-46D1-887B-6ADDE8BFC576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91AE-46D1-887B-6ADDE8BFC5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Tentativa!$K$131:$K$135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Conocido*</c:v>
                </c:pt>
                <c:pt idx="4">
                  <c:v>Desconocido</c:v>
                </c:pt>
              </c:strCache>
            </c:strRef>
          </c:cat>
          <c:val>
            <c:numRef>
              <c:f>Tentativa!$M$131:$M$135</c:f>
              <c:numCache>
                <c:formatCode>General</c:formatCode>
                <c:ptCount val="5"/>
                <c:pt idx="0">
                  <c:v>21</c:v>
                </c:pt>
                <c:pt idx="1">
                  <c:v>12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E-46D1-887B-6ADDE8BFC5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1F-4659-A3C8-C70F12E0A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Tentativa!$F$18:$F$34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 1/</c:v>
                </c:pt>
              </c:strCache>
            </c:strRef>
          </c:cat>
          <c:val>
            <c:numRef>
              <c:f>Tentativa!$G$18:$G$34</c:f>
              <c:numCache>
                <c:formatCode>#,##0</c:formatCode>
                <c:ptCount val="17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233</c:v>
                </c:pt>
                <c:pt idx="1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F-4659-A3C8-C70F12E0A3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CD0F-4E32-BBCD-E08F321503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CD0F-4E32-BBCD-E08F321503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CD0F-4E32-BBCD-E08F321503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CD0F-4E32-BBCD-E08F32150308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F-4E32-BBCD-E08F32150308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0F-4E32-BBCD-E08F32150308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0F-4E32-BBCD-E08F32150308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D0F-4E32-BBCD-E08F321503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Tentativa!$B$112:$B$115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Tentativa!$E$112:$E$115</c:f>
              <c:numCache>
                <c:formatCode>General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0F-4E32-BBCD-E08F3215030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5A-44C1-8DEA-9900905C41B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905A-44C1-8DEA-9900905C41B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5A-44C1-8DEA-9900905C41B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5A-44C1-8DEA-9900905C41BD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05A-44C1-8DEA-9900905C41BD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5A-44C1-8DEA-9900905C41BD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05A-44C1-8DEA-9900905C41BD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05A-44C1-8DEA-9900905C4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Tentativa!$K$186:$K$189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Tentativa!$M$186:$M$189</c:f>
              <c:numCache>
                <c:formatCode>General</c:formatCode>
                <c:ptCount val="4"/>
                <c:pt idx="0">
                  <c:v>17</c:v>
                </c:pt>
                <c:pt idx="1">
                  <c:v>14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5A-44C1-8DEA-9900905C41B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emf"/><Relationship Id="rId5" Type="http://schemas.openxmlformats.org/officeDocument/2006/relationships/image" Target="../media/image3.png"/><Relationship Id="rId10" Type="http://schemas.openxmlformats.org/officeDocument/2006/relationships/chart" Target="../charts/chart4.xml"/><Relationship Id="rId4" Type="http://schemas.openxmlformats.org/officeDocument/2006/relationships/image" Target="../media/image2.pn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110</xdr:row>
      <xdr:rowOff>172639</xdr:rowOff>
    </xdr:from>
    <xdr:to>
      <xdr:col>7</xdr:col>
      <xdr:colOff>479403</xdr:colOff>
      <xdr:row>115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0BF1C115-260D-4BB3-B311-0958648D04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4939973" y="24794764"/>
          <a:ext cx="1006780" cy="93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209157</xdr:colOff>
      <xdr:row>137</xdr:row>
      <xdr:rowOff>187579</xdr:rowOff>
    </xdr:from>
    <xdr:to>
      <xdr:col>14</xdr:col>
      <xdr:colOff>556956</xdr:colOff>
      <xdr:row>152</xdr:row>
      <xdr:rowOff>32798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2C3B74CF-C482-49FE-A59A-6093F3582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0D952FF-CC55-484A-8DDE-24CC914769E9}"/>
            </a:ext>
          </a:extLst>
        </xdr:cNvPr>
        <xdr:cNvSpPr/>
      </xdr:nvSpPr>
      <xdr:spPr>
        <a:xfrm>
          <a:off x="1273090" y="2200275"/>
          <a:ext cx="13358733" cy="24097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5E971E24-B985-43ED-A554-BC07824B7FE5}"/>
            </a:ext>
          </a:extLst>
        </xdr:cNvPr>
        <xdr:cNvSpPr/>
      </xdr:nvSpPr>
      <xdr:spPr>
        <a:xfrm>
          <a:off x="57150" y="2200275"/>
          <a:ext cx="1287979" cy="25479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92</xdr:row>
      <xdr:rowOff>171702</xdr:rowOff>
    </xdr:from>
    <xdr:to>
      <xdr:col>18</xdr:col>
      <xdr:colOff>10948</xdr:colOff>
      <xdr:row>93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0713F7C-D3A1-4DA9-9F21-5CDEDC0621E1}"/>
            </a:ext>
          </a:extLst>
        </xdr:cNvPr>
        <xdr:cNvSpPr/>
      </xdr:nvSpPr>
      <xdr:spPr>
        <a:xfrm>
          <a:off x="1347588" y="19983702"/>
          <a:ext cx="13284235" cy="26108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92</xdr:row>
      <xdr:rowOff>166686</xdr:rowOff>
    </xdr:from>
    <xdr:to>
      <xdr:col>2</xdr:col>
      <xdr:colOff>381064</xdr:colOff>
      <xdr:row>93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A65514F5-97B9-435E-85EC-409A9D53252C}"/>
            </a:ext>
          </a:extLst>
        </xdr:cNvPr>
        <xdr:cNvSpPr/>
      </xdr:nvSpPr>
      <xdr:spPr>
        <a:xfrm>
          <a:off x="36060" y="19978686"/>
          <a:ext cx="1307029" cy="27112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179</xdr:row>
      <xdr:rowOff>155510</xdr:rowOff>
    </xdr:from>
    <xdr:to>
      <xdr:col>18</xdr:col>
      <xdr:colOff>58573</xdr:colOff>
      <xdr:row>181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46C63045-A91F-4A12-A8A7-0640FAF59CEC}"/>
            </a:ext>
          </a:extLst>
        </xdr:cNvPr>
        <xdr:cNvSpPr/>
      </xdr:nvSpPr>
      <xdr:spPr>
        <a:xfrm>
          <a:off x="1320715" y="39836660"/>
          <a:ext cx="13358733" cy="28595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179</xdr:row>
      <xdr:rowOff>156687</xdr:rowOff>
    </xdr:from>
    <xdr:to>
      <xdr:col>2</xdr:col>
      <xdr:colOff>406917</xdr:colOff>
      <xdr:row>181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ACDD4E7A-ED10-4F90-BBE1-641052A9B1C1}"/>
            </a:ext>
          </a:extLst>
        </xdr:cNvPr>
        <xdr:cNvSpPr/>
      </xdr:nvSpPr>
      <xdr:spPr>
        <a:xfrm>
          <a:off x="68356" y="39837837"/>
          <a:ext cx="1300586" cy="29370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205</xdr:row>
      <xdr:rowOff>0</xdr:rowOff>
    </xdr:from>
    <xdr:to>
      <xdr:col>6</xdr:col>
      <xdr:colOff>61058</xdr:colOff>
      <xdr:row>208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BA51DC47-E7E6-4EA7-9F5C-53A11F84BFB9}"/>
            </a:ext>
          </a:extLst>
        </xdr:cNvPr>
        <xdr:cNvSpPr/>
      </xdr:nvSpPr>
      <xdr:spPr>
        <a:xfrm>
          <a:off x="1041266" y="45643800"/>
          <a:ext cx="3544167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2025 en relación al año 2024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204</xdr:row>
      <xdr:rowOff>190499</xdr:rowOff>
    </xdr:from>
    <xdr:to>
      <xdr:col>2</xdr:col>
      <xdr:colOff>195384</xdr:colOff>
      <xdr:row>206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B51DD711-390D-44C4-8B12-0278A59D9DD1}"/>
            </a:ext>
          </a:extLst>
        </xdr:cNvPr>
        <xdr:cNvSpPr/>
      </xdr:nvSpPr>
      <xdr:spPr>
        <a:xfrm>
          <a:off x="58341" y="45643799"/>
          <a:ext cx="1099068" cy="205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70</xdr:row>
      <xdr:rowOff>277825</xdr:rowOff>
    </xdr:from>
    <xdr:to>
      <xdr:col>15</xdr:col>
      <xdr:colOff>42522</xdr:colOff>
      <xdr:row>73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FE5CA7F3-4053-4F91-A0D1-4DB5E53AB513}"/>
            </a:ext>
          </a:extLst>
        </xdr:cNvPr>
        <xdr:cNvSpPr/>
      </xdr:nvSpPr>
      <xdr:spPr>
        <a:xfrm>
          <a:off x="11222626" y="14965375"/>
          <a:ext cx="1316696" cy="48893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70</xdr:row>
      <xdr:rowOff>272218</xdr:rowOff>
    </xdr:from>
    <xdr:to>
      <xdr:col>13</xdr:col>
      <xdr:colOff>153080</xdr:colOff>
      <xdr:row>72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11309963-7F08-49C5-8EBE-4FD5E30F42A6}"/>
            </a:ext>
          </a:extLst>
        </xdr:cNvPr>
        <xdr:cNvSpPr/>
      </xdr:nvSpPr>
      <xdr:spPr>
        <a:xfrm>
          <a:off x="10254682" y="14959768"/>
          <a:ext cx="1042648" cy="2574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71</xdr:row>
      <xdr:rowOff>9697</xdr:rowOff>
    </xdr:from>
    <xdr:to>
      <xdr:col>11</xdr:col>
      <xdr:colOff>17010</xdr:colOff>
      <xdr:row>73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FFC62824-C512-4D8D-821F-D7A32F6BEC16}"/>
            </a:ext>
          </a:extLst>
        </xdr:cNvPr>
        <xdr:cNvSpPr/>
      </xdr:nvSpPr>
      <xdr:spPr>
        <a:xfrm>
          <a:off x="5318535" y="14982997"/>
          <a:ext cx="4413975" cy="42935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71</xdr:row>
      <xdr:rowOff>13947</xdr:rowOff>
    </xdr:from>
    <xdr:to>
      <xdr:col>7</xdr:col>
      <xdr:colOff>119062</xdr:colOff>
      <xdr:row>72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ADFD7BDF-4469-4EAD-B3CC-FFFA0AF641D1}"/>
            </a:ext>
          </a:extLst>
        </xdr:cNvPr>
        <xdr:cNvSpPr/>
      </xdr:nvSpPr>
      <xdr:spPr>
        <a:xfrm>
          <a:off x="4334674" y="14987247"/>
          <a:ext cx="1251738" cy="2622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94</xdr:row>
      <xdr:rowOff>104436</xdr:rowOff>
    </xdr:from>
    <xdr:to>
      <xdr:col>4</xdr:col>
      <xdr:colOff>47409</xdr:colOff>
      <xdr:row>95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57AFCB97-D144-4CC8-AD36-B1DC09CB9864}"/>
            </a:ext>
          </a:extLst>
        </xdr:cNvPr>
        <xdr:cNvSpPr/>
      </xdr:nvSpPr>
      <xdr:spPr>
        <a:xfrm>
          <a:off x="901780" y="20449836"/>
          <a:ext cx="1926929" cy="4340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94</xdr:row>
      <xdr:rowOff>104433</xdr:rowOff>
    </xdr:from>
    <xdr:to>
      <xdr:col>2</xdr:col>
      <xdr:colOff>109902</xdr:colOff>
      <xdr:row>94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9B409349-A728-4BC4-9EC7-F2C79EC844BC}"/>
            </a:ext>
          </a:extLst>
        </xdr:cNvPr>
        <xdr:cNvSpPr/>
      </xdr:nvSpPr>
      <xdr:spPr>
        <a:xfrm>
          <a:off x="45583" y="20449833"/>
          <a:ext cx="1026344" cy="2252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94</xdr:row>
      <xdr:rowOff>81904</xdr:rowOff>
    </xdr:from>
    <xdr:to>
      <xdr:col>13</xdr:col>
      <xdr:colOff>611562</xdr:colOff>
      <xdr:row>95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40FA935C-6C33-4321-B056-5A1A66668C41}"/>
            </a:ext>
          </a:extLst>
        </xdr:cNvPr>
        <xdr:cNvSpPr/>
      </xdr:nvSpPr>
      <xdr:spPr>
        <a:xfrm>
          <a:off x="9513191" y="20427304"/>
          <a:ext cx="2242621" cy="4500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94</xdr:row>
      <xdr:rowOff>76779</xdr:rowOff>
    </xdr:from>
    <xdr:to>
      <xdr:col>11</xdr:col>
      <xdr:colOff>56130</xdr:colOff>
      <xdr:row>94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C120418D-B551-410F-BC30-61F7144685D1}"/>
            </a:ext>
          </a:extLst>
        </xdr:cNvPr>
        <xdr:cNvSpPr/>
      </xdr:nvSpPr>
      <xdr:spPr>
        <a:xfrm>
          <a:off x="8451072" y="20422179"/>
          <a:ext cx="1320558" cy="2565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100</xdr:row>
      <xdr:rowOff>115137</xdr:rowOff>
    </xdr:from>
    <xdr:to>
      <xdr:col>14</xdr:col>
      <xdr:colOff>0</xdr:colOff>
      <xdr:row>101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6B844A8C-CFCB-422E-92BE-7FA504FA19DF}"/>
            </a:ext>
          </a:extLst>
        </xdr:cNvPr>
        <xdr:cNvSpPr/>
      </xdr:nvSpPr>
      <xdr:spPr>
        <a:xfrm>
          <a:off x="9335022" y="22117887"/>
          <a:ext cx="2523603" cy="41041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100</xdr:row>
      <xdr:rowOff>118173</xdr:rowOff>
    </xdr:from>
    <xdr:to>
      <xdr:col>10</xdr:col>
      <xdr:colOff>856552</xdr:colOff>
      <xdr:row>101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E0E9F96C-7E26-48C6-BCA2-A1E4198896B1}"/>
            </a:ext>
          </a:extLst>
        </xdr:cNvPr>
        <xdr:cNvSpPr/>
      </xdr:nvSpPr>
      <xdr:spPr>
        <a:xfrm>
          <a:off x="8383152" y="22120923"/>
          <a:ext cx="1045900" cy="3297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107</xdr:row>
      <xdr:rowOff>106433</xdr:rowOff>
    </xdr:from>
    <xdr:to>
      <xdr:col>6</xdr:col>
      <xdr:colOff>1</xdr:colOff>
      <xdr:row>109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85F517CF-2A55-44F6-A31D-C7CC77230056}"/>
            </a:ext>
          </a:extLst>
        </xdr:cNvPr>
        <xdr:cNvSpPr/>
      </xdr:nvSpPr>
      <xdr:spPr>
        <a:xfrm>
          <a:off x="1108048" y="23928458"/>
          <a:ext cx="3416328" cy="56230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107</xdr:row>
      <xdr:rowOff>106434</xdr:rowOff>
    </xdr:from>
    <xdr:to>
      <xdr:col>2</xdr:col>
      <xdr:colOff>272142</xdr:colOff>
      <xdr:row>108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716680C7-4D5A-4320-80D5-9560DD54CC1A}"/>
            </a:ext>
          </a:extLst>
        </xdr:cNvPr>
        <xdr:cNvSpPr/>
      </xdr:nvSpPr>
      <xdr:spPr>
        <a:xfrm>
          <a:off x="45356" y="23928459"/>
          <a:ext cx="1188811" cy="23329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124</xdr:row>
      <xdr:rowOff>95253</xdr:rowOff>
    </xdr:from>
    <xdr:to>
      <xdr:col>14</xdr:col>
      <xdr:colOff>0</xdr:colOff>
      <xdr:row>127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EA032994-8BA9-46E9-B509-491420D68D92}"/>
            </a:ext>
          </a:extLst>
        </xdr:cNvPr>
        <xdr:cNvSpPr/>
      </xdr:nvSpPr>
      <xdr:spPr>
        <a:xfrm>
          <a:off x="9717063" y="27470103"/>
          <a:ext cx="2141562" cy="607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124</xdr:row>
      <xdr:rowOff>95254</xdr:rowOff>
    </xdr:from>
    <xdr:to>
      <xdr:col>11</xdr:col>
      <xdr:colOff>95250</xdr:colOff>
      <xdr:row>125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10DC683C-839E-4674-8CEF-470FE7C1D247}"/>
            </a:ext>
          </a:extLst>
        </xdr:cNvPr>
        <xdr:cNvSpPr/>
      </xdr:nvSpPr>
      <xdr:spPr>
        <a:xfrm>
          <a:off x="8573567" y="27470104"/>
          <a:ext cx="1237183" cy="2619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182</xdr:row>
      <xdr:rowOff>21099</xdr:rowOff>
    </xdr:from>
    <xdr:to>
      <xdr:col>5</xdr:col>
      <xdr:colOff>11339</xdr:colOff>
      <xdr:row>183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19A8AF89-D7E9-481F-BA83-C4FCCDA52C8C}"/>
            </a:ext>
          </a:extLst>
        </xdr:cNvPr>
        <xdr:cNvSpPr/>
      </xdr:nvSpPr>
      <xdr:spPr>
        <a:xfrm>
          <a:off x="1024020" y="40273749"/>
          <a:ext cx="2616344" cy="5765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182</xdr:row>
      <xdr:rowOff>21103</xdr:rowOff>
    </xdr:from>
    <xdr:to>
      <xdr:col>2</xdr:col>
      <xdr:colOff>204107</xdr:colOff>
      <xdr:row>182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75303A12-F468-4DE0-942F-BA85A7FA2CDC}"/>
            </a:ext>
          </a:extLst>
        </xdr:cNvPr>
        <xdr:cNvSpPr/>
      </xdr:nvSpPr>
      <xdr:spPr>
        <a:xfrm>
          <a:off x="34511" y="40273753"/>
          <a:ext cx="1131621" cy="251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181</xdr:row>
      <xdr:rowOff>177209</xdr:rowOff>
    </xdr:from>
    <xdr:to>
      <xdr:col>13</xdr:col>
      <xdr:colOff>621063</xdr:colOff>
      <xdr:row>183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CAEF82E9-F7EE-4E48-AE16-20B39410F3E6}"/>
            </a:ext>
          </a:extLst>
        </xdr:cNvPr>
        <xdr:cNvSpPr/>
      </xdr:nvSpPr>
      <xdr:spPr>
        <a:xfrm>
          <a:off x="9957219" y="40220309"/>
          <a:ext cx="1808094" cy="65301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181</xdr:row>
      <xdr:rowOff>187051</xdr:rowOff>
    </xdr:from>
    <xdr:to>
      <xdr:col>11</xdr:col>
      <xdr:colOff>381830</xdr:colOff>
      <xdr:row>182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013BC95D-F0B0-4E0A-B041-D2E93FFFF094}"/>
            </a:ext>
          </a:extLst>
        </xdr:cNvPr>
        <xdr:cNvSpPr/>
      </xdr:nvSpPr>
      <xdr:spPr>
        <a:xfrm>
          <a:off x="8574400" y="40230151"/>
          <a:ext cx="1522930" cy="27585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192</xdr:row>
      <xdr:rowOff>155502</xdr:rowOff>
    </xdr:from>
    <xdr:to>
      <xdr:col>5</xdr:col>
      <xdr:colOff>11906</xdr:colOff>
      <xdr:row>194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A47B1F68-2469-4932-93B3-3AD775BA5911}"/>
            </a:ext>
          </a:extLst>
        </xdr:cNvPr>
        <xdr:cNvSpPr/>
      </xdr:nvSpPr>
      <xdr:spPr>
        <a:xfrm>
          <a:off x="891806" y="42979902"/>
          <a:ext cx="2749125" cy="42076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192</xdr:row>
      <xdr:rowOff>165228</xdr:rowOff>
    </xdr:from>
    <xdr:to>
      <xdr:col>2</xdr:col>
      <xdr:colOff>170960</xdr:colOff>
      <xdr:row>194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D1A35C8B-BD56-4391-9960-14EB2BC7EF96}"/>
            </a:ext>
          </a:extLst>
        </xdr:cNvPr>
        <xdr:cNvSpPr/>
      </xdr:nvSpPr>
      <xdr:spPr>
        <a:xfrm>
          <a:off x="59409" y="42989628"/>
          <a:ext cx="1073576" cy="22114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5770D98A-F808-4C10-8AF4-88C8865C97C9}"/>
            </a:ext>
          </a:extLst>
        </xdr:cNvPr>
        <xdr:cNvSpPr/>
      </xdr:nvSpPr>
      <xdr:spPr>
        <a:xfrm>
          <a:off x="4990704" y="77690"/>
          <a:ext cx="7238522" cy="6022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8503</xdr:colOff>
      <xdr:row>0</xdr:row>
      <xdr:rowOff>26344</xdr:rowOff>
    </xdr:from>
    <xdr:ext cx="3441879" cy="605416"/>
    <xdr:pic>
      <xdr:nvPicPr>
        <xdr:cNvPr id="33" name="Imagen 32">
          <a:extLst>
            <a:ext uri="{FF2B5EF4-FFF2-40B4-BE49-F238E27FC236}">
              <a16:creationId xmlns:a16="http://schemas.microsoft.com/office/drawing/2014/main" id="{F715EF92-F2B2-4795-9D1C-56A6F683EE95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"/>
        <a:stretch/>
      </xdr:blipFill>
      <xdr:spPr bwMode="auto">
        <a:xfrm>
          <a:off x="65653" y="26344"/>
          <a:ext cx="3441879" cy="6054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9</xdr:col>
      <xdr:colOff>200414</xdr:colOff>
      <xdr:row>38</xdr:row>
      <xdr:rowOff>1</xdr:rowOff>
    </xdr:from>
    <xdr:to>
      <xdr:col>16</xdr:col>
      <xdr:colOff>13493</xdr:colOff>
      <xdr:row>39</xdr:row>
      <xdr:rowOff>234319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460B9439-5D75-4B9F-985C-AE54D9568148}"/>
            </a:ext>
          </a:extLst>
        </xdr:cNvPr>
        <xdr:cNvSpPr/>
      </xdr:nvSpPr>
      <xdr:spPr>
        <a:xfrm>
          <a:off x="7829939" y="7419976"/>
          <a:ext cx="5394729" cy="4248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38</xdr:row>
      <xdr:rowOff>0</xdr:rowOff>
    </xdr:from>
    <xdr:to>
      <xdr:col>9</xdr:col>
      <xdr:colOff>297652</xdr:colOff>
      <xdr:row>39</xdr:row>
      <xdr:rowOff>47625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EFC4CC54-D1A4-400A-8BF7-007CEF861F2B}"/>
            </a:ext>
          </a:extLst>
        </xdr:cNvPr>
        <xdr:cNvSpPr/>
      </xdr:nvSpPr>
      <xdr:spPr>
        <a:xfrm>
          <a:off x="6738934" y="7419975"/>
          <a:ext cx="1188243" cy="2381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202</xdr:row>
      <xdr:rowOff>47624</xdr:rowOff>
    </xdr:from>
    <xdr:to>
      <xdr:col>18</xdr:col>
      <xdr:colOff>10947</xdr:colOff>
      <xdr:row>203</xdr:row>
      <xdr:rowOff>132668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CA504630-9893-42D2-A2CD-0233B29DF53B}"/>
            </a:ext>
          </a:extLst>
        </xdr:cNvPr>
        <xdr:cNvSpPr/>
      </xdr:nvSpPr>
      <xdr:spPr>
        <a:xfrm>
          <a:off x="1289098" y="45148499"/>
          <a:ext cx="13342724" cy="26601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202</xdr:row>
      <xdr:rowOff>47625</xdr:rowOff>
    </xdr:from>
    <xdr:to>
      <xdr:col>2</xdr:col>
      <xdr:colOff>399113</xdr:colOff>
      <xdr:row>203</xdr:row>
      <xdr:rowOff>132669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F5965981-BD88-4476-981B-E2FDFDC70DFB}"/>
            </a:ext>
          </a:extLst>
        </xdr:cNvPr>
        <xdr:cNvSpPr/>
      </xdr:nvSpPr>
      <xdr:spPr>
        <a:xfrm>
          <a:off x="57150" y="45148500"/>
          <a:ext cx="1303988" cy="26601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7</xdr:col>
      <xdr:colOff>388099</xdr:colOff>
      <xdr:row>209</xdr:row>
      <xdr:rowOff>404364</xdr:rowOff>
    </xdr:from>
    <xdr:to>
      <xdr:col>9</xdr:col>
      <xdr:colOff>460517</xdr:colOff>
      <xdr:row>210</xdr:row>
      <xdr:rowOff>255178</xdr:rowOff>
    </xdr:to>
    <xdr:sp macro="" textlink="">
      <xdr:nvSpPr>
        <xdr:cNvPr id="38" name="Flecha a la derecha con bandas 9">
          <a:extLst>
            <a:ext uri="{FF2B5EF4-FFF2-40B4-BE49-F238E27FC236}">
              <a16:creationId xmlns:a16="http://schemas.microsoft.com/office/drawing/2014/main" id="{8C09F57A-C98C-4B48-86BD-C6DB27171C5E}"/>
            </a:ext>
          </a:extLst>
        </xdr:cNvPr>
        <xdr:cNvSpPr/>
      </xdr:nvSpPr>
      <xdr:spPr bwMode="auto">
        <a:xfrm>
          <a:off x="5855449" y="46743489"/>
          <a:ext cx="2234593" cy="288964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10</xdr:col>
      <xdr:colOff>260541</xdr:colOff>
      <xdr:row>209</xdr:row>
      <xdr:rowOff>147969</xdr:rowOff>
    </xdr:from>
    <xdr:ext cx="3735745" cy="781240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EF54A35A-58D9-412E-96CC-30250194B28F}"/>
            </a:ext>
          </a:extLst>
        </xdr:cNvPr>
        <xdr:cNvSpPr txBox="1"/>
      </xdr:nvSpPr>
      <xdr:spPr>
        <a:xfrm>
          <a:off x="8833041" y="46487094"/>
          <a:ext cx="3735745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disminución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5,4 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 febrero 2025,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4602BE96-2A9F-4EF6-951B-2BFACC848752}"/>
            </a:ext>
          </a:extLst>
        </xdr:cNvPr>
        <xdr:cNvSpPr txBox="1"/>
      </xdr:nvSpPr>
      <xdr:spPr>
        <a:xfrm>
          <a:off x="35719" y="1468551"/>
          <a:ext cx="14637491" cy="56265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96</xdr:row>
      <xdr:rowOff>32288</xdr:rowOff>
    </xdr:from>
    <xdr:to>
      <xdr:col>5</xdr:col>
      <xdr:colOff>614534</xdr:colOff>
      <xdr:row>97</xdr:row>
      <xdr:rowOff>175974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2F942EC7-DC4E-4EFD-9A21-0B430B0B7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05089" y="20996813"/>
          <a:ext cx="338470" cy="438961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98</xdr:row>
      <xdr:rowOff>120677</xdr:rowOff>
    </xdr:from>
    <xdr:to>
      <xdr:col>7</xdr:col>
      <xdr:colOff>644755</xdr:colOff>
      <xdr:row>101</xdr:row>
      <xdr:rowOff>107819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D3E9B94C-BA94-4767-9D8A-861F2A2FF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715363" y="21628127"/>
          <a:ext cx="396742" cy="777717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101</xdr:row>
      <xdr:rowOff>117650</xdr:rowOff>
    </xdr:from>
    <xdr:to>
      <xdr:col>5</xdr:col>
      <xdr:colOff>624430</xdr:colOff>
      <xdr:row>103</xdr:row>
      <xdr:rowOff>242219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C4681230-AE2B-4316-B51A-6AA77CA4B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25470" y="22415675"/>
          <a:ext cx="327985" cy="65796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111</xdr:row>
      <xdr:rowOff>120384</xdr:rowOff>
    </xdr:from>
    <xdr:to>
      <xdr:col>9</xdr:col>
      <xdr:colOff>167482</xdr:colOff>
      <xdr:row>114</xdr:row>
      <xdr:rowOff>179915</xdr:rowOff>
    </xdr:to>
    <xdr:sp macro="" textlink="">
      <xdr:nvSpPr>
        <xdr:cNvPr id="44" name="Flecha: a la derecha 43">
          <a:extLst>
            <a:ext uri="{FF2B5EF4-FFF2-40B4-BE49-F238E27FC236}">
              <a16:creationId xmlns:a16="http://schemas.microsoft.com/office/drawing/2014/main" id="{4E062D83-CF40-41F7-94D0-8DD5DDA993F7}"/>
            </a:ext>
          </a:extLst>
        </xdr:cNvPr>
        <xdr:cNvSpPr/>
      </xdr:nvSpPr>
      <xdr:spPr>
        <a:xfrm>
          <a:off x="6083170" y="25018734"/>
          <a:ext cx="1713837" cy="631031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11 (47,8%)</a:t>
          </a:r>
        </a:p>
      </xdr:txBody>
    </xdr:sp>
    <xdr:clientData/>
  </xdr:twoCellAnchor>
  <xdr:twoCellAnchor>
    <xdr:from>
      <xdr:col>6</xdr:col>
      <xdr:colOff>29765</xdr:colOff>
      <xdr:row>111</xdr:row>
      <xdr:rowOff>9922</xdr:rowOff>
    </xdr:from>
    <xdr:to>
      <xdr:col>6</xdr:col>
      <xdr:colOff>179444</xdr:colOff>
      <xdr:row>115</xdr:row>
      <xdr:rowOff>24566</xdr:rowOff>
    </xdr:to>
    <xdr:sp macro="" textlink="">
      <xdr:nvSpPr>
        <xdr:cNvPr id="45" name="Cerrar llave 44">
          <a:extLst>
            <a:ext uri="{FF2B5EF4-FFF2-40B4-BE49-F238E27FC236}">
              <a16:creationId xmlns:a16="http://schemas.microsoft.com/office/drawing/2014/main" id="{CFB9EED6-0229-404E-A5CA-17BA204558AD}"/>
            </a:ext>
          </a:extLst>
        </xdr:cNvPr>
        <xdr:cNvSpPr/>
      </xdr:nvSpPr>
      <xdr:spPr>
        <a:xfrm>
          <a:off x="4554140" y="24908272"/>
          <a:ext cx="149679" cy="7766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71</xdr:row>
      <xdr:rowOff>1</xdr:rowOff>
    </xdr:from>
    <xdr:to>
      <xdr:col>5</xdr:col>
      <xdr:colOff>4762</xdr:colOff>
      <xdr:row>73</xdr:row>
      <xdr:rowOff>83343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EE201F7A-543A-4C63-B123-1274BC865D68}"/>
            </a:ext>
          </a:extLst>
        </xdr:cNvPr>
        <xdr:cNvSpPr/>
      </xdr:nvSpPr>
      <xdr:spPr>
        <a:xfrm>
          <a:off x="966787" y="14973301"/>
          <a:ext cx="2667000" cy="44529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71</xdr:row>
      <xdr:rowOff>0</xdr:rowOff>
    </xdr:from>
    <xdr:to>
      <xdr:col>2</xdr:col>
      <xdr:colOff>170961</xdr:colOff>
      <xdr:row>72</xdr:row>
      <xdr:rowOff>73269</xdr:rowOff>
    </xdr:to>
    <xdr:sp macro="" textlink="">
      <xdr:nvSpPr>
        <xdr:cNvPr id="47" name="Rectángulo 51">
          <a:extLst>
            <a:ext uri="{FF2B5EF4-FFF2-40B4-BE49-F238E27FC236}">
              <a16:creationId xmlns:a16="http://schemas.microsoft.com/office/drawing/2014/main" id="{222429FA-1422-4AB5-8F63-6338C69919B8}"/>
            </a:ext>
          </a:extLst>
        </xdr:cNvPr>
        <xdr:cNvSpPr/>
      </xdr:nvSpPr>
      <xdr:spPr>
        <a:xfrm>
          <a:off x="69056" y="14973300"/>
          <a:ext cx="1063930" cy="25424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95</xdr:row>
      <xdr:rowOff>154781</xdr:rowOff>
    </xdr:from>
    <xdr:to>
      <xdr:col>8</xdr:col>
      <xdr:colOff>691884</xdr:colOff>
      <xdr:row>104</xdr:row>
      <xdr:rowOff>172384</xdr:rowOff>
    </xdr:to>
    <xdr:sp macro="" textlink="">
      <xdr:nvSpPr>
        <xdr:cNvPr id="48" name="Rectángulo: esquinas redondeadas 51">
          <a:extLst>
            <a:ext uri="{FF2B5EF4-FFF2-40B4-BE49-F238E27FC236}">
              <a16:creationId xmlns:a16="http://schemas.microsoft.com/office/drawing/2014/main" id="{52E610F4-9625-489F-A8FA-EC834E2B396B}"/>
            </a:ext>
          </a:extLst>
        </xdr:cNvPr>
        <xdr:cNvSpPr/>
      </xdr:nvSpPr>
      <xdr:spPr>
        <a:xfrm flipH="1">
          <a:off x="3676649" y="20843081"/>
          <a:ext cx="3749410" cy="2408378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FA2A0A8E-02C4-498E-830E-2B5822A92FFD}"/>
            </a:ext>
          </a:extLst>
        </xdr:cNvPr>
        <xdr:cNvSpPr/>
      </xdr:nvSpPr>
      <xdr:spPr>
        <a:xfrm>
          <a:off x="963700" y="2541465"/>
          <a:ext cx="1837652" cy="5199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AB52AA99-8B42-4BD7-93CF-CA040E072C49}"/>
            </a:ext>
          </a:extLst>
        </xdr:cNvPr>
        <xdr:cNvSpPr/>
      </xdr:nvSpPr>
      <xdr:spPr>
        <a:xfrm>
          <a:off x="36633" y="2540843"/>
          <a:ext cx="1084141" cy="20689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3026C0E2-A3C8-4D3C-A172-2D2DDAEBE586}"/>
            </a:ext>
          </a:extLst>
        </xdr:cNvPr>
        <xdr:cNvSpPr/>
      </xdr:nvSpPr>
      <xdr:spPr>
        <a:xfrm>
          <a:off x="4630397" y="2568353"/>
          <a:ext cx="2128201" cy="4808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EE342BBE-896E-4FFB-B31D-C85DF7687DAD}"/>
            </a:ext>
          </a:extLst>
        </xdr:cNvPr>
        <xdr:cNvSpPr/>
      </xdr:nvSpPr>
      <xdr:spPr>
        <a:xfrm>
          <a:off x="3491994" y="2566329"/>
          <a:ext cx="1239310" cy="21497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34</xdr:row>
      <xdr:rowOff>122903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2C20FAC8-71AD-4744-9593-417A81B7A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181995</xdr:colOff>
      <xdr:row>153</xdr:row>
      <xdr:rowOff>40278</xdr:rowOff>
    </xdr:from>
    <xdr:to>
      <xdr:col>11</xdr:col>
      <xdr:colOff>23812</xdr:colOff>
      <xdr:row>154</xdr:row>
      <xdr:rowOff>128959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2C03D203-2288-4DEC-AF18-0F6C8C4D5CAF}"/>
            </a:ext>
          </a:extLst>
        </xdr:cNvPr>
        <xdr:cNvSpPr/>
      </xdr:nvSpPr>
      <xdr:spPr>
        <a:xfrm>
          <a:off x="1144020" y="32911053"/>
          <a:ext cx="8595292" cy="28870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153</xdr:row>
      <xdr:rowOff>28371</xdr:rowOff>
    </xdr:from>
    <xdr:to>
      <xdr:col>2</xdr:col>
      <xdr:colOff>273843</xdr:colOff>
      <xdr:row>154</xdr:row>
      <xdr:rowOff>35718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4FABC71C-F11D-4C73-8952-0E7F2C29B820}"/>
            </a:ext>
          </a:extLst>
        </xdr:cNvPr>
        <xdr:cNvSpPr/>
      </xdr:nvSpPr>
      <xdr:spPr>
        <a:xfrm>
          <a:off x="77436" y="32899146"/>
          <a:ext cx="1158432" cy="2073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162</xdr:row>
      <xdr:rowOff>35720</xdr:rowOff>
    </xdr:from>
    <xdr:to>
      <xdr:col>11</xdr:col>
      <xdr:colOff>578304</xdr:colOff>
      <xdr:row>165</xdr:row>
      <xdr:rowOff>107157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89F48CFE-10BB-4293-AFAC-9671E78C5870}"/>
            </a:ext>
          </a:extLst>
        </xdr:cNvPr>
        <xdr:cNvSpPr txBox="1"/>
      </xdr:nvSpPr>
      <xdr:spPr>
        <a:xfrm>
          <a:off x="57151" y="35487770"/>
          <a:ext cx="10236653" cy="642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167</xdr:row>
      <xdr:rowOff>16466</xdr:rowOff>
    </xdr:from>
    <xdr:to>
      <xdr:col>17</xdr:col>
      <xdr:colOff>491289</xdr:colOff>
      <xdr:row>168</xdr:row>
      <xdr:rowOff>107156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6B76CC13-48FF-4F71-A6AF-D7A275F08CF1}"/>
            </a:ext>
          </a:extLst>
        </xdr:cNvPr>
        <xdr:cNvSpPr/>
      </xdr:nvSpPr>
      <xdr:spPr>
        <a:xfrm>
          <a:off x="1103538" y="36449591"/>
          <a:ext cx="13313301" cy="2907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167</xdr:row>
      <xdr:rowOff>28372</xdr:rowOff>
    </xdr:from>
    <xdr:to>
      <xdr:col>2</xdr:col>
      <xdr:colOff>333374</xdr:colOff>
      <xdr:row>168</xdr:row>
      <xdr:rowOff>71437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1F757C34-CB35-4B13-9E11-A789E2895872}"/>
            </a:ext>
          </a:extLst>
        </xdr:cNvPr>
        <xdr:cNvSpPr/>
      </xdr:nvSpPr>
      <xdr:spPr>
        <a:xfrm>
          <a:off x="77436" y="36461497"/>
          <a:ext cx="1217963" cy="2430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176</xdr:row>
      <xdr:rowOff>35721</xdr:rowOff>
    </xdr:from>
    <xdr:to>
      <xdr:col>17</xdr:col>
      <xdr:colOff>601579</xdr:colOff>
      <xdr:row>178</xdr:row>
      <xdr:rowOff>28576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C1F841DF-8DAB-4CF7-8F8A-0E7AB6EC5D59}"/>
            </a:ext>
          </a:extLst>
        </xdr:cNvPr>
        <xdr:cNvSpPr txBox="1"/>
      </xdr:nvSpPr>
      <xdr:spPr>
        <a:xfrm>
          <a:off x="57151" y="39040596"/>
          <a:ext cx="14469978" cy="4881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108</xdr:row>
      <xdr:rowOff>185174</xdr:rowOff>
    </xdr:from>
    <xdr:to>
      <xdr:col>15</xdr:col>
      <xdr:colOff>488539</xdr:colOff>
      <xdr:row>121</xdr:row>
      <xdr:rowOff>81116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9636BC7-AE8C-40FD-952E-01D1C6622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243757</xdr:colOff>
      <xdr:row>190</xdr:row>
      <xdr:rowOff>41787</xdr:rowOff>
    </xdr:from>
    <xdr:to>
      <xdr:col>16</xdr:col>
      <xdr:colOff>20483</xdr:colOff>
      <xdr:row>202</xdr:row>
      <xdr:rowOff>10241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3796CC3E-120B-4611-8315-5410D39FF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359433</xdr:colOff>
      <xdr:row>39</xdr:row>
      <xdr:rowOff>62901</xdr:rowOff>
    </xdr:from>
    <xdr:to>
      <xdr:col>7</xdr:col>
      <xdr:colOff>620023</xdr:colOff>
      <xdr:row>67</xdr:row>
      <xdr:rowOff>89857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DED02394-DCCC-4B7E-87D2-1AE996FF44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" t="3741" r="7022" b="3772"/>
        <a:stretch/>
      </xdr:blipFill>
      <xdr:spPr bwMode="auto">
        <a:xfrm>
          <a:off x="416583" y="7673376"/>
          <a:ext cx="5670790" cy="653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71887</xdr:colOff>
      <xdr:row>60</xdr:row>
      <xdr:rowOff>80873</xdr:rowOff>
    </xdr:from>
    <xdr:to>
      <xdr:col>3</xdr:col>
      <xdr:colOff>902538</xdr:colOff>
      <xdr:row>67</xdr:row>
      <xdr:rowOff>98485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6160CB6B-3B31-40BB-8447-0E8101D12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37" y="12663398"/>
          <a:ext cx="2507051" cy="1551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febrero/Res&#250;menes%20Estad&#237;sticos%20-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>
        <row r="18">
          <cell r="F18">
            <v>2009</v>
          </cell>
          <cell r="G18">
            <v>64</v>
          </cell>
        </row>
        <row r="19">
          <cell r="F19">
            <v>2010</v>
          </cell>
          <cell r="G19">
            <v>47</v>
          </cell>
        </row>
        <row r="20">
          <cell r="F20">
            <v>2011</v>
          </cell>
          <cell r="G20">
            <v>66</v>
          </cell>
        </row>
        <row r="21">
          <cell r="F21">
            <v>2012</v>
          </cell>
          <cell r="G21">
            <v>91</v>
          </cell>
        </row>
        <row r="22">
          <cell r="F22">
            <v>2013</v>
          </cell>
          <cell r="G22">
            <v>151</v>
          </cell>
        </row>
        <row r="23">
          <cell r="F23">
            <v>2014</v>
          </cell>
          <cell r="G23">
            <v>186</v>
          </cell>
        </row>
        <row r="24">
          <cell r="F24">
            <v>2015</v>
          </cell>
          <cell r="G24">
            <v>198</v>
          </cell>
        </row>
        <row r="25">
          <cell r="F25">
            <v>2016</v>
          </cell>
          <cell r="G25">
            <v>258</v>
          </cell>
        </row>
        <row r="26">
          <cell r="F26">
            <v>2017</v>
          </cell>
          <cell r="G26">
            <v>247</v>
          </cell>
        </row>
        <row r="27">
          <cell r="F27">
            <v>2018</v>
          </cell>
          <cell r="G27">
            <v>304</v>
          </cell>
        </row>
        <row r="28">
          <cell r="F28">
            <v>2019</v>
          </cell>
          <cell r="G28">
            <v>404</v>
          </cell>
        </row>
        <row r="29">
          <cell r="F29">
            <v>2020</v>
          </cell>
          <cell r="G29">
            <v>330</v>
          </cell>
        </row>
        <row r="30">
          <cell r="F30">
            <v>2021</v>
          </cell>
          <cell r="G30">
            <v>293</v>
          </cell>
        </row>
        <row r="31">
          <cell r="F31">
            <v>2022</v>
          </cell>
          <cell r="G31">
            <v>223</v>
          </cell>
        </row>
        <row r="32">
          <cell r="F32">
            <v>2023</v>
          </cell>
          <cell r="G32">
            <v>258</v>
          </cell>
        </row>
        <row r="33">
          <cell r="F33">
            <v>2024</v>
          </cell>
          <cell r="G33">
            <v>233</v>
          </cell>
        </row>
        <row r="34">
          <cell r="F34" t="str">
            <v>2025 1/</v>
          </cell>
          <cell r="G34">
            <v>35</v>
          </cell>
        </row>
        <row r="112">
          <cell r="B112" t="str">
            <v>Cónyuge</v>
          </cell>
          <cell r="E112">
            <v>1</v>
          </cell>
        </row>
        <row r="113">
          <cell r="B113" t="str">
            <v>Conviviente</v>
          </cell>
          <cell r="E113">
            <v>16</v>
          </cell>
        </row>
        <row r="114">
          <cell r="B114" t="str">
            <v>Enamorado</v>
          </cell>
          <cell r="E114">
            <v>4</v>
          </cell>
        </row>
        <row r="115">
          <cell r="B115" t="str">
            <v>Novio</v>
          </cell>
          <cell r="E115">
            <v>0</v>
          </cell>
        </row>
        <row r="131">
          <cell r="K131" t="str">
            <v>Pareja</v>
          </cell>
          <cell r="M131">
            <v>21</v>
          </cell>
        </row>
        <row r="132">
          <cell r="K132" t="str">
            <v>Ex pareja</v>
          </cell>
          <cell r="M132">
            <v>12</v>
          </cell>
        </row>
        <row r="133">
          <cell r="K133" t="str">
            <v>Familiar</v>
          </cell>
          <cell r="M133">
            <v>0</v>
          </cell>
        </row>
        <row r="134">
          <cell r="K134" t="str">
            <v>Conocido*</v>
          </cell>
          <cell r="M134">
            <v>2</v>
          </cell>
        </row>
        <row r="135">
          <cell r="K135" t="str">
            <v>Desconocido</v>
          </cell>
          <cell r="M135">
            <v>0</v>
          </cell>
        </row>
        <row r="186">
          <cell r="K186" t="str">
            <v>Sobrio</v>
          </cell>
          <cell r="M186">
            <v>17</v>
          </cell>
        </row>
        <row r="187">
          <cell r="K187" t="str">
            <v>Efectos de alcohol</v>
          </cell>
          <cell r="M187">
            <v>14</v>
          </cell>
        </row>
        <row r="188">
          <cell r="K188" t="str">
            <v>Efectos de drogas</v>
          </cell>
          <cell r="M188">
            <v>3</v>
          </cell>
        </row>
        <row r="189">
          <cell r="K189" t="str">
            <v>Ambos</v>
          </cell>
          <cell r="M189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C5F8-31F0-4C50-817F-BE6589FEE4B8}">
  <sheetPr>
    <tabColor theme="1" tint="0.14999847407452621"/>
  </sheetPr>
  <dimension ref="A1:V226"/>
  <sheetViews>
    <sheetView showGridLines="0" tabSelected="1" view="pageBreakPreview" zoomScale="106" zoomScaleNormal="100" zoomScaleSheetLayoutView="106" workbookViewId="0">
      <pane ySplit="10" topLeftCell="A11" activePane="bottomLeft" state="frozen"/>
      <selection activeCell="A400" sqref="A400"/>
      <selection pane="bottomLeft" activeCell="A400" sqref="A400"/>
    </sheetView>
  </sheetViews>
  <sheetFormatPr baseColWidth="10" defaultColWidth="13" defaultRowHeight="15" x14ac:dyDescent="0.25"/>
  <cols>
    <col min="1" max="1" width="0.85546875" style="1" customWidth="1"/>
    <col min="2" max="2" width="13.5703125" style="1" customWidth="1"/>
    <col min="3" max="3" width="11.5703125" style="1" customWidth="1"/>
    <col min="4" max="4" width="15.7109375" style="1" customWidth="1"/>
    <col min="5" max="5" width="12.7109375" style="2" customWidth="1"/>
    <col min="6" max="6" width="13.42578125" style="2" customWidth="1"/>
    <col min="7" max="7" width="14.140625" style="2" customWidth="1"/>
    <col min="8" max="8" width="19" style="1" customWidth="1"/>
    <col min="9" max="9" width="13.42578125" style="1" customWidth="1"/>
    <col min="10" max="10" width="14.140625" style="1" customWidth="1"/>
    <col min="11" max="11" width="17.140625" style="1" customWidth="1"/>
    <col min="12" max="14" width="10.7109375" style="1" customWidth="1"/>
    <col min="15" max="15" width="9.5703125" style="1" customWidth="1"/>
    <col min="16" max="17" width="10.7109375" style="1" customWidth="1"/>
    <col min="18" max="18" width="10.42578125" style="1" customWidth="1"/>
    <col min="19" max="19" width="1.42578125" style="1" customWidth="1"/>
    <col min="20" max="21" width="13" style="1"/>
    <col min="22" max="22" width="34.28515625" style="1" customWidth="1"/>
    <col min="23" max="16384" width="13" style="1"/>
  </cols>
  <sheetData>
    <row r="1" spans="2:18" ht="12.75" customHeight="1" x14ac:dyDescent="0.25"/>
    <row r="3" spans="2:18" ht="19.5" customHeight="1" x14ac:dyDescent="0.25"/>
    <row r="4" spans="2:18" ht="5.25" customHeight="1" x14ac:dyDescent="0.25"/>
    <row r="5" spans="2:18" ht="21" customHeight="1" x14ac:dyDescent="0.25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s="6" customFormat="1" ht="18.75" x14ac:dyDescent="0.25">
      <c r="B7" s="4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</row>
    <row r="8" spans="2:18" ht="6.75" customHeight="1" x14ac:dyDescent="0.25"/>
    <row r="9" spans="2:18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</row>
    <row r="10" spans="2:18" ht="30.75" customHeigh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</row>
    <row r="11" spans="2:18" ht="9.75" customHeight="1" x14ac:dyDescent="0.25"/>
    <row r="12" spans="2:18" s="11" customFormat="1" ht="17.25" customHeight="1" x14ac:dyDescent="0.15">
      <c r="B12" s="9" t="s">
        <v>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/>
    </row>
    <row r="14" spans="2:18" x14ac:dyDescent="0.15">
      <c r="G14" s="12"/>
      <c r="P14" s="10"/>
      <c r="Q14" s="10"/>
      <c r="R14" s="10"/>
    </row>
    <row r="15" spans="2:18" ht="17.25" customHeight="1" x14ac:dyDescent="0.15">
      <c r="G15" s="1"/>
      <c r="H15" s="2"/>
      <c r="P15" s="10"/>
      <c r="Q15" s="10"/>
      <c r="R15" s="10"/>
    </row>
    <row r="16" spans="2:18" ht="12" customHeight="1" x14ac:dyDescent="0.15">
      <c r="P16" s="10"/>
      <c r="Q16" s="10"/>
      <c r="R16" s="10"/>
    </row>
    <row r="17" spans="2:18" ht="28.5" customHeight="1" x14ac:dyDescent="0.15">
      <c r="B17" s="13" t="s">
        <v>3</v>
      </c>
      <c r="C17" s="13"/>
      <c r="D17" s="14" t="s">
        <v>4</v>
      </c>
      <c r="F17" s="15" t="s">
        <v>5</v>
      </c>
      <c r="G17" s="16" t="s">
        <v>4</v>
      </c>
      <c r="H17" s="16" t="s">
        <v>6</v>
      </c>
      <c r="P17" s="10"/>
      <c r="Q17" s="10"/>
      <c r="R17" s="10"/>
    </row>
    <row r="18" spans="2:18" ht="16.5" x14ac:dyDescent="0.15">
      <c r="B18" s="17" t="s">
        <v>7</v>
      </c>
      <c r="C18" s="17"/>
      <c r="D18" s="18">
        <v>22</v>
      </c>
      <c r="F18" s="19">
        <v>2009</v>
      </c>
      <c r="G18" s="18">
        <v>64</v>
      </c>
      <c r="H18" s="20" t="s">
        <v>8</v>
      </c>
      <c r="P18" s="10"/>
      <c r="Q18" s="10"/>
      <c r="R18" s="10"/>
    </row>
    <row r="19" spans="2:18" ht="17.25" thickBot="1" x14ac:dyDescent="0.2">
      <c r="B19" s="17" t="s">
        <v>9</v>
      </c>
      <c r="D19" s="18">
        <v>13</v>
      </c>
      <c r="F19" s="19">
        <v>2010</v>
      </c>
      <c r="G19" s="18">
        <v>47</v>
      </c>
      <c r="H19" s="21">
        <f>G19/G18-1</f>
        <v>-0.265625</v>
      </c>
      <c r="P19" s="10"/>
      <c r="Q19" s="10"/>
      <c r="R19" s="10"/>
    </row>
    <row r="20" spans="2:18" ht="16.5" x14ac:dyDescent="0.15">
      <c r="B20" s="22" t="s">
        <v>4</v>
      </c>
      <c r="C20" s="22"/>
      <c r="D20" s="23">
        <f>SUM(D18:D19)</f>
        <v>35</v>
      </c>
      <c r="F20" s="19">
        <v>2011</v>
      </c>
      <c r="G20" s="18">
        <v>66</v>
      </c>
      <c r="H20" s="21">
        <f t="shared" ref="H20:H30" si="0">G20/G19-1</f>
        <v>0.4042553191489362</v>
      </c>
      <c r="P20" s="10"/>
      <c r="Q20" s="10"/>
      <c r="R20" s="10"/>
    </row>
    <row r="21" spans="2:18" x14ac:dyDescent="0.25">
      <c r="F21" s="19">
        <v>2012</v>
      </c>
      <c r="G21" s="18">
        <v>91</v>
      </c>
      <c r="H21" s="21">
        <f t="shared" si="0"/>
        <v>0.3787878787878789</v>
      </c>
    </row>
    <row r="22" spans="2:18" x14ac:dyDescent="0.25">
      <c r="F22" s="19">
        <v>2013</v>
      </c>
      <c r="G22" s="18">
        <v>151</v>
      </c>
      <c r="H22" s="21">
        <f t="shared" si="0"/>
        <v>0.65934065934065944</v>
      </c>
      <c r="P22" s="12"/>
      <c r="Q22" s="12"/>
      <c r="R22" s="12"/>
    </row>
    <row r="23" spans="2:18" x14ac:dyDescent="0.25">
      <c r="F23" s="19">
        <v>2014</v>
      </c>
      <c r="G23" s="18">
        <v>186</v>
      </c>
      <c r="H23" s="21">
        <f t="shared" si="0"/>
        <v>0.23178807947019875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2:18" x14ac:dyDescent="0.25">
      <c r="F24" s="19">
        <v>2015</v>
      </c>
      <c r="G24" s="18">
        <v>198</v>
      </c>
      <c r="H24" s="21">
        <f t="shared" si="0"/>
        <v>6.4516129032258007E-2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2:18" x14ac:dyDescent="0.25">
      <c r="F25" s="19">
        <v>2016</v>
      </c>
      <c r="G25" s="18">
        <v>258</v>
      </c>
      <c r="H25" s="21">
        <f t="shared" si="0"/>
        <v>0.30303030303030298</v>
      </c>
      <c r="J25" s="12"/>
      <c r="K25" s="12"/>
      <c r="L25" s="12"/>
      <c r="M25" s="12"/>
      <c r="N25" s="12"/>
      <c r="O25" s="12"/>
      <c r="P25" s="12"/>
      <c r="Q25" s="12"/>
      <c r="R25" s="12"/>
    </row>
    <row r="26" spans="2:18" x14ac:dyDescent="0.25">
      <c r="F26" s="19">
        <v>2017</v>
      </c>
      <c r="G26" s="18">
        <v>247</v>
      </c>
      <c r="H26" s="21">
        <f t="shared" si="0"/>
        <v>-4.2635658914728647E-2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2:18" x14ac:dyDescent="0.25">
      <c r="F27" s="19">
        <v>2018</v>
      </c>
      <c r="G27" s="18">
        <v>304</v>
      </c>
      <c r="H27" s="21">
        <f t="shared" si="0"/>
        <v>0.23076923076923084</v>
      </c>
      <c r="J27" s="12"/>
      <c r="K27" s="12"/>
      <c r="L27" s="12"/>
      <c r="M27" s="12"/>
      <c r="N27" s="12"/>
      <c r="O27" s="12"/>
      <c r="P27" s="12"/>
      <c r="Q27" s="12"/>
      <c r="R27" s="12"/>
    </row>
    <row r="28" spans="2:18" x14ac:dyDescent="0.25">
      <c r="F28" s="19">
        <v>2019</v>
      </c>
      <c r="G28" s="18">
        <v>404</v>
      </c>
      <c r="H28" s="21">
        <f t="shared" si="0"/>
        <v>0.32894736842105265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2:18" x14ac:dyDescent="0.25">
      <c r="F29" s="19">
        <v>2020</v>
      </c>
      <c r="G29" s="18">
        <v>330</v>
      </c>
      <c r="H29" s="21">
        <f t="shared" si="0"/>
        <v>-0.18316831683168322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2:18" x14ac:dyDescent="0.25">
      <c r="F30" s="24">
        <v>2021</v>
      </c>
      <c r="G30" s="25">
        <v>293</v>
      </c>
      <c r="H30" s="26">
        <f t="shared" si="0"/>
        <v>-0.11212121212121207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25">
      <c r="F31" s="19">
        <v>2022</v>
      </c>
      <c r="G31" s="25">
        <v>223</v>
      </c>
      <c r="H31" s="26">
        <f>G31/G30-1</f>
        <v>-0.23890784982935154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2:18" x14ac:dyDescent="0.25">
      <c r="F32" s="19">
        <v>2023</v>
      </c>
      <c r="G32" s="27">
        <v>258</v>
      </c>
      <c r="H32" s="26">
        <f>G32/G31-1</f>
        <v>0.15695067264573992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2:18" x14ac:dyDescent="0.25">
      <c r="F33" s="19">
        <v>2024</v>
      </c>
      <c r="G33" s="25">
        <v>233</v>
      </c>
      <c r="H33" s="26">
        <f>G33/G32-1</f>
        <v>-9.68992248062015E-2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2:18" ht="15.75" thickBot="1" x14ac:dyDescent="0.3">
      <c r="F34" s="19" t="s">
        <v>10</v>
      </c>
      <c r="G34" s="25">
        <v>35</v>
      </c>
      <c r="H34" s="26">
        <f>G34/G33-1</f>
        <v>-0.84978540772532185</v>
      </c>
      <c r="J34" s="12"/>
      <c r="K34" s="12"/>
      <c r="L34" s="12"/>
      <c r="M34" s="12"/>
      <c r="N34" s="12"/>
      <c r="O34" s="12"/>
      <c r="P34" s="12"/>
      <c r="Q34" s="12"/>
      <c r="R34" s="12"/>
    </row>
    <row r="35" spans="2:18" x14ac:dyDescent="0.15">
      <c r="F35" s="28" t="s">
        <v>4</v>
      </c>
      <c r="G35" s="29">
        <f>SUM(G18:G34)</f>
        <v>3388</v>
      </c>
      <c r="H35" s="30"/>
      <c r="I35" s="31"/>
      <c r="J35" s="12"/>
      <c r="K35" s="12"/>
      <c r="L35" s="12"/>
      <c r="M35" s="10"/>
      <c r="N35" s="10"/>
      <c r="O35" s="10"/>
      <c r="P35" s="12"/>
      <c r="Q35" s="12"/>
      <c r="R35" s="12"/>
    </row>
    <row r="36" spans="2:18" x14ac:dyDescent="0.25">
      <c r="F36" s="32" t="s">
        <v>11</v>
      </c>
    </row>
    <row r="37" spans="2:18" x14ac:dyDescent="0.25">
      <c r="F37" s="32" t="s">
        <v>12</v>
      </c>
      <c r="G37" s="32"/>
      <c r="H37" s="32"/>
    </row>
    <row r="39" spans="2:18" ht="15" customHeight="1" x14ac:dyDescent="0.2">
      <c r="B39" s="33" t="s">
        <v>13</v>
      </c>
      <c r="C39" s="34"/>
      <c r="D39" s="34"/>
      <c r="E39" s="35"/>
      <c r="F39" s="35"/>
      <c r="H39" s="2"/>
    </row>
    <row r="40" spans="2:18" ht="21.75" customHeight="1" x14ac:dyDescent="0.25">
      <c r="B40" s="36"/>
      <c r="C40" s="12"/>
      <c r="D40" s="12"/>
      <c r="E40" s="37"/>
      <c r="F40" s="37"/>
      <c r="H40" s="2"/>
      <c r="J40" s="38"/>
      <c r="K40" s="38"/>
      <c r="L40" s="38"/>
      <c r="M40" s="38"/>
      <c r="N40" s="38"/>
    </row>
    <row r="41" spans="2:18" ht="42" customHeight="1" x14ac:dyDescent="0.25">
      <c r="C41" s="12"/>
      <c r="D41" s="12"/>
      <c r="E41" s="37"/>
      <c r="F41" s="37"/>
      <c r="H41" s="2"/>
      <c r="I41" s="39" t="s">
        <v>14</v>
      </c>
      <c r="J41" s="15"/>
      <c r="K41" s="40" t="s">
        <v>15</v>
      </c>
      <c r="L41" s="41">
        <v>2021</v>
      </c>
      <c r="M41" s="41">
        <v>2022</v>
      </c>
      <c r="N41" s="41">
        <v>2023</v>
      </c>
      <c r="O41" s="41">
        <v>2024</v>
      </c>
      <c r="P41" s="41" t="s">
        <v>16</v>
      </c>
    </row>
    <row r="42" spans="2:18" ht="17.25" customHeight="1" x14ac:dyDescent="0.25">
      <c r="B42" s="12"/>
      <c r="C42" s="12"/>
      <c r="D42" s="12"/>
      <c r="E42" s="37"/>
      <c r="F42" s="37"/>
      <c r="H42" s="2"/>
      <c r="I42" s="42" t="s">
        <v>17</v>
      </c>
      <c r="J42" s="42"/>
      <c r="K42" s="43">
        <f>+SUM(L42:P42)</f>
        <v>286</v>
      </c>
      <c r="L42" s="44">
        <v>85</v>
      </c>
      <c r="M42" s="44">
        <v>65</v>
      </c>
      <c r="N42" s="44">
        <v>80</v>
      </c>
      <c r="O42" s="44">
        <v>47</v>
      </c>
      <c r="P42" s="44">
        <v>9</v>
      </c>
      <c r="Q42" s="45"/>
      <c r="R42" s="12"/>
    </row>
    <row r="43" spans="2:18" ht="17.25" customHeight="1" x14ac:dyDescent="0.25">
      <c r="B43" s="12"/>
      <c r="C43" s="12"/>
      <c r="D43" s="12"/>
      <c r="E43" s="37"/>
      <c r="F43" s="37"/>
      <c r="H43" s="2"/>
      <c r="I43" s="46" t="s">
        <v>18</v>
      </c>
      <c r="J43" s="46"/>
      <c r="K43" s="43">
        <f t="shared" ref="K43:K67" si="1">+SUM(L43:P43)</f>
        <v>59</v>
      </c>
      <c r="L43" s="47">
        <v>13</v>
      </c>
      <c r="M43" s="47">
        <v>15</v>
      </c>
      <c r="N43" s="44">
        <v>12</v>
      </c>
      <c r="O43" s="44">
        <v>15</v>
      </c>
      <c r="P43" s="44">
        <v>4</v>
      </c>
      <c r="Q43" s="45"/>
      <c r="R43" s="12"/>
    </row>
    <row r="44" spans="2:18" ht="17.25" customHeight="1" x14ac:dyDescent="0.25">
      <c r="B44" s="12"/>
      <c r="C44" s="12"/>
      <c r="D44" s="12"/>
      <c r="E44" s="37"/>
      <c r="F44" s="37"/>
      <c r="H44" s="2"/>
      <c r="I44" s="46" t="s">
        <v>19</v>
      </c>
      <c r="J44" s="46"/>
      <c r="K44" s="43">
        <f t="shared" si="1"/>
        <v>58</v>
      </c>
      <c r="L44" s="47">
        <v>19</v>
      </c>
      <c r="M44" s="47">
        <v>11</v>
      </c>
      <c r="N44" s="44">
        <v>13</v>
      </c>
      <c r="O44" s="44">
        <v>15</v>
      </c>
      <c r="P44" s="44">
        <v>0</v>
      </c>
      <c r="Q44" s="45"/>
      <c r="R44" s="12"/>
    </row>
    <row r="45" spans="2:18" ht="17.25" customHeight="1" x14ac:dyDescent="0.25">
      <c r="B45" s="12"/>
      <c r="C45" s="12"/>
      <c r="D45" s="12"/>
      <c r="E45" s="37"/>
      <c r="F45" s="37"/>
      <c r="H45" s="2"/>
      <c r="I45" s="46" t="s">
        <v>20</v>
      </c>
      <c r="J45" s="46"/>
      <c r="K45" s="43">
        <f t="shared" si="1"/>
        <v>57</v>
      </c>
      <c r="L45" s="47">
        <v>13</v>
      </c>
      <c r="M45" s="47">
        <v>12</v>
      </c>
      <c r="N45" s="44">
        <v>13</v>
      </c>
      <c r="O45" s="44">
        <v>16</v>
      </c>
      <c r="P45" s="44">
        <v>3</v>
      </c>
      <c r="Q45" s="45"/>
      <c r="R45" s="12"/>
    </row>
    <row r="46" spans="2:18" ht="17.25" customHeight="1" x14ac:dyDescent="0.25">
      <c r="B46" s="12"/>
      <c r="C46" s="12"/>
      <c r="D46" s="12"/>
      <c r="E46" s="37"/>
      <c r="F46" s="37"/>
      <c r="H46" s="2"/>
      <c r="I46" s="46" t="s">
        <v>21</v>
      </c>
      <c r="J46" s="46"/>
      <c r="K46" s="43">
        <f t="shared" si="1"/>
        <v>54</v>
      </c>
      <c r="L46" s="47">
        <v>13</v>
      </c>
      <c r="M46" s="47">
        <v>10</v>
      </c>
      <c r="N46" s="44">
        <v>17</v>
      </c>
      <c r="O46" s="44">
        <v>13</v>
      </c>
      <c r="P46" s="44">
        <v>1</v>
      </c>
      <c r="Q46" s="45"/>
      <c r="R46" s="12"/>
    </row>
    <row r="47" spans="2:18" ht="17.25" customHeight="1" x14ac:dyDescent="0.25">
      <c r="B47" s="12"/>
      <c r="C47" s="12"/>
      <c r="D47" s="12"/>
      <c r="E47" s="37"/>
      <c r="F47" s="37"/>
      <c r="G47" s="37"/>
      <c r="H47" s="37"/>
      <c r="I47" s="46" t="s">
        <v>22</v>
      </c>
      <c r="J47" s="46"/>
      <c r="K47" s="43">
        <f t="shared" si="1"/>
        <v>52</v>
      </c>
      <c r="L47" s="47">
        <v>22</v>
      </c>
      <c r="M47" s="47">
        <v>13</v>
      </c>
      <c r="N47" s="44">
        <v>8</v>
      </c>
      <c r="O47" s="44">
        <v>9</v>
      </c>
      <c r="P47" s="44">
        <v>0</v>
      </c>
      <c r="Q47" s="45"/>
      <c r="R47" s="12"/>
    </row>
    <row r="48" spans="2:18" ht="17.25" customHeight="1" x14ac:dyDescent="0.25">
      <c r="B48" s="12"/>
      <c r="C48" s="12"/>
      <c r="D48" s="12"/>
      <c r="E48" s="37"/>
      <c r="F48" s="37"/>
      <c r="G48" s="37"/>
      <c r="H48" s="37"/>
      <c r="I48" s="46" t="s">
        <v>23</v>
      </c>
      <c r="J48" s="46"/>
      <c r="K48" s="43">
        <f t="shared" si="1"/>
        <v>50</v>
      </c>
      <c r="L48" s="47">
        <v>15</v>
      </c>
      <c r="M48" s="47">
        <v>5</v>
      </c>
      <c r="N48" s="44">
        <v>14</v>
      </c>
      <c r="O48" s="44">
        <v>12</v>
      </c>
      <c r="P48" s="44">
        <v>4</v>
      </c>
      <c r="Q48" s="45"/>
      <c r="R48" s="12"/>
    </row>
    <row r="49" spans="2:19" ht="17.25" customHeight="1" x14ac:dyDescent="0.25">
      <c r="B49" s="12"/>
      <c r="C49" s="12"/>
      <c r="D49" s="12"/>
      <c r="E49" s="37"/>
      <c r="F49" s="37"/>
      <c r="G49" s="37"/>
      <c r="H49" s="37"/>
      <c r="I49" s="46" t="s">
        <v>24</v>
      </c>
      <c r="J49" s="46"/>
      <c r="K49" s="43">
        <f t="shared" si="1"/>
        <v>48</v>
      </c>
      <c r="L49" s="47">
        <v>13</v>
      </c>
      <c r="M49" s="47">
        <v>9</v>
      </c>
      <c r="N49" s="44">
        <v>17</v>
      </c>
      <c r="O49" s="44">
        <v>9</v>
      </c>
      <c r="P49" s="44">
        <v>0</v>
      </c>
      <c r="Q49" s="45"/>
      <c r="R49" s="12"/>
    </row>
    <row r="50" spans="2:19" ht="17.25" customHeight="1" x14ac:dyDescent="0.25">
      <c r="B50" s="12"/>
      <c r="C50" s="12"/>
      <c r="D50" s="12"/>
      <c r="E50" s="37"/>
      <c r="F50" s="37"/>
      <c r="G50" s="37"/>
      <c r="H50" s="37"/>
      <c r="I50" s="46" t="s">
        <v>25</v>
      </c>
      <c r="J50" s="46"/>
      <c r="K50" s="43">
        <f t="shared" si="1"/>
        <v>43</v>
      </c>
      <c r="L50" s="47">
        <v>11</v>
      </c>
      <c r="M50" s="47">
        <v>9</v>
      </c>
      <c r="N50" s="44">
        <v>10</v>
      </c>
      <c r="O50" s="44">
        <v>10</v>
      </c>
      <c r="P50" s="44">
        <v>3</v>
      </c>
      <c r="Q50" s="45"/>
      <c r="R50" s="12"/>
    </row>
    <row r="51" spans="2:19" ht="17.25" customHeight="1" x14ac:dyDescent="0.25">
      <c r="B51" s="12"/>
      <c r="C51" s="12"/>
      <c r="D51" s="12"/>
      <c r="E51" s="37"/>
      <c r="F51" s="37"/>
      <c r="G51" s="37"/>
      <c r="H51" s="37"/>
      <c r="I51" s="46" t="s">
        <v>26</v>
      </c>
      <c r="J51" s="46"/>
      <c r="K51" s="43">
        <f t="shared" si="1"/>
        <v>34</v>
      </c>
      <c r="L51" s="47">
        <v>6</v>
      </c>
      <c r="M51" s="47">
        <v>6</v>
      </c>
      <c r="N51" s="44">
        <v>10</v>
      </c>
      <c r="O51" s="44">
        <v>10</v>
      </c>
      <c r="P51" s="44">
        <v>2</v>
      </c>
      <c r="Q51" s="45"/>
      <c r="R51" s="12"/>
    </row>
    <row r="52" spans="2:19" ht="17.25" customHeight="1" x14ac:dyDescent="0.25">
      <c r="B52" s="12"/>
      <c r="C52" s="12"/>
      <c r="D52" s="12"/>
      <c r="E52" s="37"/>
      <c r="F52" s="37"/>
      <c r="G52" s="37"/>
      <c r="H52" s="37"/>
      <c r="I52" s="46" t="s">
        <v>27</v>
      </c>
      <c r="J52" s="46"/>
      <c r="K52" s="43">
        <f t="shared" si="1"/>
        <v>30</v>
      </c>
      <c r="L52" s="47">
        <v>4</v>
      </c>
      <c r="M52" s="47">
        <v>8</v>
      </c>
      <c r="N52" s="44">
        <v>9</v>
      </c>
      <c r="O52" s="44">
        <v>9</v>
      </c>
      <c r="P52" s="44">
        <v>0</v>
      </c>
      <c r="Q52" s="45"/>
      <c r="R52" s="12"/>
      <c r="S52" s="48"/>
    </row>
    <row r="53" spans="2:19" ht="17.25" customHeight="1" x14ac:dyDescent="0.25">
      <c r="B53" s="12"/>
      <c r="C53" s="12"/>
      <c r="D53" s="12"/>
      <c r="E53" s="37"/>
      <c r="F53" s="37"/>
      <c r="G53" s="37"/>
      <c r="H53" s="37"/>
      <c r="I53" s="46" t="s">
        <v>28</v>
      </c>
      <c r="J53" s="46"/>
      <c r="K53" s="43">
        <f t="shared" si="1"/>
        <v>24</v>
      </c>
      <c r="L53" s="47">
        <v>11</v>
      </c>
      <c r="M53" s="47">
        <v>3</v>
      </c>
      <c r="N53" s="44">
        <v>3</v>
      </c>
      <c r="O53" s="44">
        <v>7</v>
      </c>
      <c r="P53" s="44">
        <v>0</v>
      </c>
      <c r="Q53" s="45"/>
      <c r="R53" s="12"/>
    </row>
    <row r="54" spans="2:19" ht="17.25" customHeight="1" x14ac:dyDescent="0.25">
      <c r="B54" s="12"/>
      <c r="C54" s="12"/>
      <c r="D54" s="12"/>
      <c r="E54" s="37"/>
      <c r="F54" s="37"/>
      <c r="G54" s="37"/>
      <c r="H54" s="37"/>
      <c r="I54" s="46" t="s">
        <v>29</v>
      </c>
      <c r="J54" s="46"/>
      <c r="K54" s="43">
        <f t="shared" si="1"/>
        <v>24</v>
      </c>
      <c r="L54" s="47">
        <v>5</v>
      </c>
      <c r="M54" s="47">
        <v>8</v>
      </c>
      <c r="N54" s="44">
        <v>4</v>
      </c>
      <c r="O54" s="44">
        <v>6</v>
      </c>
      <c r="P54" s="44">
        <v>1</v>
      </c>
      <c r="Q54" s="45"/>
      <c r="R54" s="12"/>
    </row>
    <row r="55" spans="2:19" ht="17.25" customHeight="1" x14ac:dyDescent="0.25">
      <c r="B55" s="12"/>
      <c r="C55" s="12"/>
      <c r="D55" s="12"/>
      <c r="E55" s="37"/>
      <c r="F55" s="37"/>
      <c r="G55" s="37"/>
      <c r="H55" s="37"/>
      <c r="I55" s="46" t="s">
        <v>30</v>
      </c>
      <c r="J55" s="46"/>
      <c r="K55" s="43">
        <f t="shared" si="1"/>
        <v>23</v>
      </c>
      <c r="L55" s="47">
        <v>9</v>
      </c>
      <c r="M55" s="47">
        <v>6</v>
      </c>
      <c r="N55" s="44">
        <v>5</v>
      </c>
      <c r="O55" s="44">
        <v>3</v>
      </c>
      <c r="P55" s="44">
        <v>0</v>
      </c>
      <c r="Q55" s="45"/>
      <c r="R55" s="12"/>
    </row>
    <row r="56" spans="2:19" ht="17.25" customHeight="1" x14ac:dyDescent="0.25">
      <c r="B56" s="12"/>
      <c r="C56" s="12"/>
      <c r="D56" s="12"/>
      <c r="E56" s="37"/>
      <c r="F56" s="37"/>
      <c r="G56" s="37"/>
      <c r="H56" s="37"/>
      <c r="I56" s="46" t="s">
        <v>31</v>
      </c>
      <c r="J56" s="46"/>
      <c r="K56" s="43">
        <f t="shared" si="1"/>
        <v>23</v>
      </c>
      <c r="L56" s="47">
        <v>8</v>
      </c>
      <c r="M56" s="47">
        <v>4</v>
      </c>
      <c r="N56" s="44">
        <v>6</v>
      </c>
      <c r="O56" s="44">
        <v>5</v>
      </c>
      <c r="P56" s="44">
        <v>0</v>
      </c>
      <c r="Q56" s="45"/>
      <c r="R56" s="12"/>
    </row>
    <row r="57" spans="2:19" ht="17.25" customHeight="1" x14ac:dyDescent="0.25">
      <c r="B57" s="12"/>
      <c r="C57" s="12"/>
      <c r="D57" s="12"/>
      <c r="E57" s="37"/>
      <c r="F57" s="37"/>
      <c r="G57" s="37"/>
      <c r="H57" s="37"/>
      <c r="I57" s="46" t="s">
        <v>32</v>
      </c>
      <c r="J57" s="46"/>
      <c r="K57" s="43">
        <f t="shared" si="1"/>
        <v>23</v>
      </c>
      <c r="L57" s="47">
        <v>4</v>
      </c>
      <c r="M57" s="47">
        <v>8</v>
      </c>
      <c r="N57" s="44">
        <v>6</v>
      </c>
      <c r="O57" s="44">
        <v>2</v>
      </c>
      <c r="P57" s="44">
        <v>3</v>
      </c>
      <c r="Q57" s="45"/>
      <c r="R57" s="12"/>
    </row>
    <row r="58" spans="2:19" ht="17.25" customHeight="1" x14ac:dyDescent="0.25">
      <c r="B58" s="12"/>
      <c r="C58" s="12"/>
      <c r="D58" s="12"/>
      <c r="E58" s="37"/>
      <c r="F58" s="37"/>
      <c r="G58" s="37"/>
      <c r="H58" s="37"/>
      <c r="I58" s="46" t="s">
        <v>33</v>
      </c>
      <c r="J58" s="46"/>
      <c r="K58" s="43">
        <f t="shared" si="1"/>
        <v>20</v>
      </c>
      <c r="L58" s="47">
        <v>3</v>
      </c>
      <c r="M58" s="47">
        <v>3</v>
      </c>
      <c r="N58" s="44">
        <v>4</v>
      </c>
      <c r="O58" s="44">
        <v>10</v>
      </c>
      <c r="P58" s="44">
        <v>0</v>
      </c>
      <c r="Q58" s="45"/>
      <c r="R58" s="12"/>
    </row>
    <row r="59" spans="2:19" ht="17.25" customHeight="1" x14ac:dyDescent="0.25">
      <c r="B59" s="12"/>
      <c r="C59" s="12"/>
      <c r="D59" s="12"/>
      <c r="E59" s="37"/>
      <c r="F59" s="37"/>
      <c r="G59" s="37"/>
      <c r="H59" s="37"/>
      <c r="I59" s="46" t="s">
        <v>34</v>
      </c>
      <c r="J59" s="46"/>
      <c r="K59" s="43">
        <f t="shared" si="1"/>
        <v>20</v>
      </c>
      <c r="L59" s="47">
        <v>7</v>
      </c>
      <c r="M59" s="47">
        <v>2</v>
      </c>
      <c r="N59" s="44">
        <v>8</v>
      </c>
      <c r="O59" s="44">
        <v>1</v>
      </c>
      <c r="P59" s="44">
        <v>2</v>
      </c>
      <c r="Q59" s="45"/>
      <c r="R59" s="12"/>
    </row>
    <row r="60" spans="2:19" ht="17.25" customHeight="1" x14ac:dyDescent="0.25">
      <c r="B60" s="12"/>
      <c r="C60" s="12"/>
      <c r="D60" s="12"/>
      <c r="E60" s="37"/>
      <c r="F60" s="37"/>
      <c r="G60" s="37"/>
      <c r="H60" s="37"/>
      <c r="I60" s="46" t="s">
        <v>35</v>
      </c>
      <c r="J60" s="46"/>
      <c r="K60" s="43">
        <f t="shared" si="1"/>
        <v>20</v>
      </c>
      <c r="L60" s="47">
        <v>3</v>
      </c>
      <c r="M60" s="47">
        <v>6</v>
      </c>
      <c r="N60" s="44">
        <v>5</v>
      </c>
      <c r="O60" s="44">
        <v>5</v>
      </c>
      <c r="P60" s="44">
        <v>1</v>
      </c>
      <c r="Q60" s="45"/>
      <c r="R60" s="12"/>
    </row>
    <row r="61" spans="2:19" ht="17.25" customHeight="1" x14ac:dyDescent="0.25">
      <c r="B61" s="12"/>
      <c r="E61" s="1"/>
      <c r="F61" s="1"/>
      <c r="G61" s="1"/>
      <c r="I61" s="46" t="s">
        <v>36</v>
      </c>
      <c r="J61" s="46"/>
      <c r="K61" s="43">
        <f t="shared" si="1"/>
        <v>18</v>
      </c>
      <c r="L61" s="47">
        <v>2</v>
      </c>
      <c r="M61" s="47">
        <v>4</v>
      </c>
      <c r="N61" s="44">
        <v>6</v>
      </c>
      <c r="O61" s="44">
        <v>6</v>
      </c>
      <c r="P61" s="44">
        <v>0</v>
      </c>
      <c r="Q61" s="45"/>
      <c r="R61" s="12"/>
    </row>
    <row r="62" spans="2:19" ht="17.25" customHeight="1" x14ac:dyDescent="0.25">
      <c r="B62" s="12"/>
      <c r="C62" s="49"/>
      <c r="D62" s="49"/>
      <c r="E62" s="49"/>
      <c r="F62" s="49"/>
      <c r="G62" s="49"/>
      <c r="H62" s="49"/>
      <c r="I62" s="46" t="s">
        <v>37</v>
      </c>
      <c r="J62" s="46"/>
      <c r="K62" s="43">
        <f t="shared" si="1"/>
        <v>17</v>
      </c>
      <c r="L62" s="47">
        <v>9</v>
      </c>
      <c r="M62" s="47">
        <v>3</v>
      </c>
      <c r="N62" s="44">
        <v>2</v>
      </c>
      <c r="O62" s="44">
        <v>3</v>
      </c>
      <c r="P62" s="44">
        <v>0</v>
      </c>
      <c r="Q62" s="45"/>
      <c r="R62" s="12"/>
    </row>
    <row r="63" spans="2:19" ht="17.25" customHeight="1" x14ac:dyDescent="0.25">
      <c r="B63" s="12"/>
      <c r="C63" s="49"/>
      <c r="D63" s="49"/>
      <c r="E63" s="49"/>
      <c r="F63" s="49"/>
      <c r="G63" s="49"/>
      <c r="H63" s="49"/>
      <c r="I63" s="46" t="s">
        <v>38</v>
      </c>
      <c r="J63" s="46"/>
      <c r="K63" s="43">
        <f t="shared" si="1"/>
        <v>16</v>
      </c>
      <c r="L63" s="47">
        <v>8</v>
      </c>
      <c r="M63" s="47">
        <v>2</v>
      </c>
      <c r="N63" s="44">
        <v>1</v>
      </c>
      <c r="O63" s="44">
        <v>3</v>
      </c>
      <c r="P63" s="44">
        <v>2</v>
      </c>
      <c r="Q63" s="50"/>
      <c r="R63" s="51"/>
    </row>
    <row r="64" spans="2:19" ht="17.25" customHeight="1" x14ac:dyDescent="0.25">
      <c r="B64" s="12"/>
      <c r="C64" s="12"/>
      <c r="D64" s="12"/>
      <c r="E64" s="12"/>
      <c r="F64" s="12"/>
      <c r="G64" s="12"/>
      <c r="H64" s="12"/>
      <c r="I64" s="46" t="s">
        <v>39</v>
      </c>
      <c r="J64" s="46"/>
      <c r="K64" s="43">
        <f t="shared" si="1"/>
        <v>16</v>
      </c>
      <c r="L64" s="47">
        <v>3</v>
      </c>
      <c r="M64" s="47">
        <v>5</v>
      </c>
      <c r="N64" s="44">
        <v>0</v>
      </c>
      <c r="O64" s="44">
        <v>8</v>
      </c>
      <c r="P64" s="44">
        <v>0</v>
      </c>
      <c r="Q64" s="45"/>
      <c r="R64" s="12"/>
    </row>
    <row r="65" spans="1:18" ht="17.25" customHeight="1" x14ac:dyDescent="0.25">
      <c r="E65" s="12"/>
      <c r="F65" s="12"/>
      <c r="G65" s="12"/>
      <c r="H65" s="12"/>
      <c r="I65" s="46" t="s">
        <v>40</v>
      </c>
      <c r="J65" s="46"/>
      <c r="K65" s="43">
        <f t="shared" si="1"/>
        <v>13</v>
      </c>
      <c r="L65" s="47">
        <v>5</v>
      </c>
      <c r="M65" s="47">
        <v>3</v>
      </c>
      <c r="N65" s="44">
        <v>2</v>
      </c>
      <c r="O65" s="44">
        <v>3</v>
      </c>
      <c r="P65" s="44">
        <v>0</v>
      </c>
      <c r="Q65" s="45"/>
      <c r="R65" s="12"/>
    </row>
    <row r="66" spans="1:18" ht="17.25" customHeight="1" x14ac:dyDescent="0.25">
      <c r="E66" s="1"/>
      <c r="F66" s="12"/>
      <c r="G66" s="12"/>
      <c r="H66" s="12"/>
      <c r="I66" s="46" t="s">
        <v>41</v>
      </c>
      <c r="J66" s="46"/>
      <c r="K66" s="43">
        <f t="shared" si="1"/>
        <v>8</v>
      </c>
      <c r="L66" s="47">
        <v>2</v>
      </c>
      <c r="M66" s="47">
        <v>1</v>
      </c>
      <c r="N66" s="44">
        <v>0</v>
      </c>
      <c r="O66" s="44">
        <v>5</v>
      </c>
      <c r="P66" s="44">
        <v>0</v>
      </c>
      <c r="Q66" s="45"/>
      <c r="R66" s="12"/>
    </row>
    <row r="67" spans="1:18" ht="17.25" customHeight="1" thickBot="1" x14ac:dyDescent="0.3">
      <c r="E67" s="1"/>
      <c r="F67" s="12"/>
      <c r="G67" s="12"/>
      <c r="H67" s="12"/>
      <c r="I67" s="52" t="s">
        <v>42</v>
      </c>
      <c r="J67" s="52"/>
      <c r="K67" s="43">
        <f t="shared" si="1"/>
        <v>6</v>
      </c>
      <c r="L67" s="53">
        <v>0</v>
      </c>
      <c r="M67" s="53">
        <v>2</v>
      </c>
      <c r="N67" s="53">
        <v>3</v>
      </c>
      <c r="O67" s="53">
        <v>1</v>
      </c>
      <c r="P67" s="53">
        <v>0</v>
      </c>
      <c r="Q67" s="45"/>
      <c r="R67" s="12"/>
    </row>
    <row r="68" spans="1:18" x14ac:dyDescent="0.25">
      <c r="E68" s="1"/>
      <c r="F68" s="12"/>
      <c r="G68" s="12"/>
      <c r="H68" s="12"/>
      <c r="I68" s="54" t="s">
        <v>4</v>
      </c>
      <c r="J68" s="54"/>
      <c r="K68" s="55">
        <f>SUM(K42:K67)</f>
        <v>1042</v>
      </c>
      <c r="L68" s="56">
        <f t="shared" ref="L68:P68" si="2">SUM(L42:L67)</f>
        <v>293</v>
      </c>
      <c r="M68" s="56">
        <f t="shared" si="2"/>
        <v>223</v>
      </c>
      <c r="N68" s="56">
        <f t="shared" si="2"/>
        <v>258</v>
      </c>
      <c r="O68" s="56">
        <f t="shared" si="2"/>
        <v>233</v>
      </c>
      <c r="P68" s="56">
        <f t="shared" si="2"/>
        <v>35</v>
      </c>
    </row>
    <row r="69" spans="1:18" ht="15" customHeight="1" x14ac:dyDescent="0.15">
      <c r="B69" s="32" t="s">
        <v>11</v>
      </c>
      <c r="E69" s="1"/>
      <c r="F69" s="12"/>
      <c r="G69" s="12"/>
      <c r="H69" s="12"/>
      <c r="I69" s="32" t="s">
        <v>11</v>
      </c>
      <c r="J69" s="10"/>
      <c r="K69" s="10"/>
      <c r="L69" s="10"/>
      <c r="M69" s="10"/>
    </row>
    <row r="70" spans="1:18" ht="15" customHeight="1" x14ac:dyDescent="0.15">
      <c r="E70" s="1"/>
      <c r="F70" s="12"/>
      <c r="G70" s="12"/>
      <c r="H70" s="12"/>
      <c r="I70" s="10"/>
      <c r="J70" s="10"/>
      <c r="K70" s="10"/>
      <c r="L70" s="10"/>
      <c r="M70" s="10"/>
    </row>
    <row r="71" spans="1:18" ht="22.5" customHeight="1" x14ac:dyDescent="0.2">
      <c r="A71" s="12"/>
      <c r="B71" s="57"/>
      <c r="C71" s="57"/>
      <c r="D71" s="57"/>
      <c r="E71" s="58"/>
      <c r="F71" s="12"/>
      <c r="G71" s="12"/>
      <c r="H71" s="12"/>
      <c r="I71" s="12"/>
      <c r="J71" s="12"/>
      <c r="K71" s="12"/>
      <c r="L71" s="12"/>
      <c r="M71" s="10"/>
      <c r="N71" s="10"/>
      <c r="O71" s="10"/>
      <c r="P71" s="12"/>
      <c r="Q71" s="12"/>
      <c r="R71" s="12"/>
    </row>
    <row r="72" spans="1:18" x14ac:dyDescent="0.15">
      <c r="A72" s="12"/>
      <c r="B72" s="49"/>
      <c r="C72" s="49"/>
      <c r="D72" s="49"/>
      <c r="E72" s="49"/>
      <c r="F72" s="1"/>
      <c r="G72" s="1"/>
      <c r="H72" s="12"/>
      <c r="I72" s="12"/>
      <c r="J72" s="12"/>
      <c r="K72" s="12"/>
      <c r="L72" s="12"/>
      <c r="M72" s="12"/>
      <c r="N72" s="10"/>
      <c r="O72" s="10"/>
      <c r="P72" s="12"/>
      <c r="Q72" s="12"/>
      <c r="R72" s="12"/>
    </row>
    <row r="73" spans="1:18" x14ac:dyDescent="0.15">
      <c r="A73" s="12"/>
      <c r="B73" s="49"/>
      <c r="C73" s="49"/>
      <c r="D73" s="49"/>
      <c r="E73" s="49"/>
      <c r="F73" s="12"/>
      <c r="G73" s="59"/>
      <c r="H73" s="60"/>
      <c r="I73" s="61"/>
      <c r="J73" s="62"/>
      <c r="K73" s="37"/>
      <c r="L73" s="62"/>
      <c r="M73" s="12"/>
      <c r="N73" s="10"/>
      <c r="O73" s="10"/>
      <c r="P73" s="12"/>
      <c r="Q73" s="12"/>
      <c r="R73" s="12"/>
    </row>
    <row r="74" spans="1:18" ht="12" customHeight="1" x14ac:dyDescent="0.15">
      <c r="A74" s="12"/>
      <c r="B74" s="49"/>
      <c r="C74" s="49"/>
      <c r="D74" s="49"/>
      <c r="E74" s="49"/>
      <c r="F74" s="12"/>
      <c r="G74" s="59"/>
      <c r="H74" s="60"/>
      <c r="I74" s="61"/>
      <c r="J74" s="62"/>
      <c r="K74" s="37"/>
      <c r="L74" s="62"/>
      <c r="M74" s="12"/>
      <c r="N74" s="10"/>
      <c r="O74" s="10"/>
      <c r="P74" s="12"/>
      <c r="Q74" s="12"/>
      <c r="R74" s="12"/>
    </row>
    <row r="75" spans="1:18" ht="22.5" customHeight="1" x14ac:dyDescent="0.25">
      <c r="A75" s="12"/>
      <c r="B75" s="63" t="s">
        <v>43</v>
      </c>
      <c r="C75" s="63"/>
      <c r="D75" s="14" t="s">
        <v>4</v>
      </c>
      <c r="E75" s="64" t="s">
        <v>44</v>
      </c>
      <c r="F75" s="12"/>
      <c r="G75" s="63" t="s">
        <v>45</v>
      </c>
      <c r="H75" s="63"/>
      <c r="I75" s="63"/>
      <c r="J75" s="65" t="s">
        <v>4</v>
      </c>
      <c r="K75" s="66" t="s">
        <v>44</v>
      </c>
      <c r="L75" s="12"/>
      <c r="M75" s="67" t="s">
        <v>46</v>
      </c>
      <c r="N75" s="15" t="s">
        <v>4</v>
      </c>
      <c r="O75" s="68" t="s">
        <v>44</v>
      </c>
      <c r="P75" s="12"/>
      <c r="Q75" s="12"/>
      <c r="R75" s="12"/>
    </row>
    <row r="76" spans="1:18" ht="19.5" customHeight="1" x14ac:dyDescent="0.25">
      <c r="A76" s="12"/>
      <c r="B76" s="69" t="s">
        <v>47</v>
      </c>
      <c r="C76" s="69"/>
      <c r="D76" s="70">
        <v>14</v>
      </c>
      <c r="E76" s="71">
        <f t="shared" ref="E76:E88" si="3">D76/$D$89</f>
        <v>0.4</v>
      </c>
      <c r="F76" s="12"/>
      <c r="G76" s="72" t="s">
        <v>48</v>
      </c>
      <c r="H76" s="73"/>
      <c r="I76" s="74"/>
      <c r="J76" s="75">
        <v>14</v>
      </c>
      <c r="K76" s="21">
        <f t="shared" ref="K76:K86" si="4">J76/$J$87</f>
        <v>0.4</v>
      </c>
      <c r="L76" s="76"/>
      <c r="M76" s="77" t="s">
        <v>49</v>
      </c>
      <c r="N76" s="78">
        <v>33</v>
      </c>
      <c r="O76" s="79">
        <f>N76/$N$78</f>
        <v>0.94285714285714284</v>
      </c>
      <c r="P76" s="12"/>
      <c r="Q76" s="12"/>
      <c r="R76" s="12"/>
    </row>
    <row r="77" spans="1:18" ht="19.5" customHeight="1" thickBot="1" x14ac:dyDescent="0.3">
      <c r="A77" s="12"/>
      <c r="B77" s="17" t="s">
        <v>50</v>
      </c>
      <c r="C77" s="17"/>
      <c r="D77" s="80">
        <v>5</v>
      </c>
      <c r="E77" s="71">
        <f t="shared" si="3"/>
        <v>0.14285714285714285</v>
      </c>
      <c r="F77" s="12"/>
      <c r="G77" s="72" t="s">
        <v>51</v>
      </c>
      <c r="H77" s="73"/>
      <c r="I77" s="74"/>
      <c r="J77" s="75">
        <v>4</v>
      </c>
      <c r="K77" s="21">
        <f t="shared" si="4"/>
        <v>0.11428571428571428</v>
      </c>
      <c r="L77" s="49"/>
      <c r="M77" s="81" t="s">
        <v>52</v>
      </c>
      <c r="N77" s="82">
        <v>2</v>
      </c>
      <c r="O77" s="83">
        <f>N77/$N$78</f>
        <v>5.7142857142857141E-2</v>
      </c>
      <c r="P77" s="12"/>
      <c r="Q77" s="12"/>
      <c r="R77" s="12"/>
    </row>
    <row r="78" spans="1:18" ht="19.5" customHeight="1" x14ac:dyDescent="0.25">
      <c r="A78" s="12"/>
      <c r="B78" s="17" t="s">
        <v>53</v>
      </c>
      <c r="C78" s="17"/>
      <c r="D78" s="80">
        <v>3</v>
      </c>
      <c r="E78" s="71">
        <f t="shared" si="3"/>
        <v>8.5714285714285715E-2</v>
      </c>
      <c r="F78" s="12"/>
      <c r="G78" s="72" t="s">
        <v>54</v>
      </c>
      <c r="H78" s="73"/>
      <c r="I78" s="74"/>
      <c r="J78" s="75">
        <v>8</v>
      </c>
      <c r="K78" s="21">
        <f t="shared" si="4"/>
        <v>0.22857142857142856</v>
      </c>
      <c r="L78" s="49"/>
      <c r="M78" s="84" t="s">
        <v>4</v>
      </c>
      <c r="N78" s="85">
        <f>SUM(N76:N77)</f>
        <v>35</v>
      </c>
      <c r="O78" s="86">
        <f>SUM(O76:O77)</f>
        <v>1</v>
      </c>
      <c r="P78" s="12"/>
      <c r="Q78" s="12"/>
      <c r="R78" s="12"/>
    </row>
    <row r="79" spans="1:18" ht="19.5" customHeight="1" x14ac:dyDescent="0.25">
      <c r="B79" s="17" t="s">
        <v>55</v>
      </c>
      <c r="C79" s="17"/>
      <c r="D79" s="80">
        <v>0</v>
      </c>
      <c r="E79" s="71">
        <f t="shared" si="3"/>
        <v>0</v>
      </c>
      <c r="F79" s="12"/>
      <c r="G79" s="72" t="s">
        <v>56</v>
      </c>
      <c r="H79" s="73"/>
      <c r="I79" s="74"/>
      <c r="J79" s="75">
        <v>0</v>
      </c>
      <c r="K79" s="21">
        <f t="shared" si="4"/>
        <v>0</v>
      </c>
      <c r="L79" s="87"/>
      <c r="M79" s="87"/>
      <c r="P79" s="12"/>
      <c r="Q79" s="12"/>
      <c r="R79" s="12"/>
    </row>
    <row r="80" spans="1:18" ht="16.5" x14ac:dyDescent="0.25">
      <c r="A80" s="12"/>
      <c r="B80" s="88" t="s">
        <v>57</v>
      </c>
      <c r="C80" s="88"/>
      <c r="D80" s="80">
        <v>0</v>
      </c>
      <c r="E80" s="71">
        <f t="shared" si="3"/>
        <v>0</v>
      </c>
      <c r="F80" s="12"/>
      <c r="G80" s="72" t="s">
        <v>58</v>
      </c>
      <c r="H80" s="73"/>
      <c r="I80" s="74"/>
      <c r="J80" s="75">
        <v>0</v>
      </c>
      <c r="K80" s="21">
        <f t="shared" si="4"/>
        <v>0</v>
      </c>
      <c r="L80" s="89"/>
      <c r="M80" s="89"/>
      <c r="P80" s="12"/>
      <c r="Q80" s="12"/>
      <c r="R80" s="12"/>
    </row>
    <row r="81" spans="2:18" ht="19.5" customHeight="1" x14ac:dyDescent="0.25">
      <c r="B81" s="17" t="s">
        <v>59</v>
      </c>
      <c r="C81" s="17"/>
      <c r="D81" s="80">
        <v>0</v>
      </c>
      <c r="E81" s="71">
        <f t="shared" si="3"/>
        <v>0</v>
      </c>
      <c r="F81" s="12"/>
      <c r="G81" s="72" t="s">
        <v>60</v>
      </c>
      <c r="H81" s="73"/>
      <c r="I81" s="74"/>
      <c r="J81" s="75">
        <v>3</v>
      </c>
      <c r="K81" s="21">
        <f t="shared" si="4"/>
        <v>8.5714285714285715E-2</v>
      </c>
      <c r="L81" s="90"/>
      <c r="M81" s="62"/>
      <c r="P81" s="12"/>
      <c r="Q81" s="12"/>
      <c r="R81" s="12"/>
    </row>
    <row r="82" spans="2:18" ht="19.5" customHeight="1" x14ac:dyDescent="0.25">
      <c r="B82" s="17" t="s">
        <v>61</v>
      </c>
      <c r="C82" s="17"/>
      <c r="D82" s="80">
        <v>0</v>
      </c>
      <c r="E82" s="71">
        <f t="shared" si="3"/>
        <v>0</v>
      </c>
      <c r="F82" s="12"/>
      <c r="G82" s="72" t="s">
        <v>62</v>
      </c>
      <c r="H82" s="73"/>
      <c r="I82" s="74"/>
      <c r="J82" s="75">
        <v>0</v>
      </c>
      <c r="K82" s="21">
        <f t="shared" si="4"/>
        <v>0</v>
      </c>
      <c r="L82" s="90"/>
      <c r="M82" s="62"/>
      <c r="P82" s="12"/>
      <c r="Q82" s="12"/>
      <c r="R82" s="12"/>
    </row>
    <row r="83" spans="2:18" ht="19.5" customHeight="1" x14ac:dyDescent="0.25">
      <c r="B83" s="17" t="s">
        <v>63</v>
      </c>
      <c r="C83" s="17"/>
      <c r="D83" s="80">
        <v>0</v>
      </c>
      <c r="E83" s="71">
        <f t="shared" si="3"/>
        <v>0</v>
      </c>
      <c r="F83" s="12"/>
      <c r="G83" s="72" t="s">
        <v>64</v>
      </c>
      <c r="H83" s="73"/>
      <c r="I83" s="74"/>
      <c r="J83" s="75">
        <v>2</v>
      </c>
      <c r="K83" s="21">
        <f t="shared" si="4"/>
        <v>5.7142857142857141E-2</v>
      </c>
      <c r="L83" s="90"/>
      <c r="M83" s="62"/>
      <c r="P83" s="12"/>
      <c r="Q83" s="12"/>
      <c r="R83" s="12"/>
    </row>
    <row r="84" spans="2:18" ht="19.5" customHeight="1" x14ac:dyDescent="0.25">
      <c r="B84" s="17" t="s">
        <v>65</v>
      </c>
      <c r="C84" s="17"/>
      <c r="D84" s="80">
        <v>1</v>
      </c>
      <c r="E84" s="71">
        <f t="shared" si="3"/>
        <v>2.8571428571428571E-2</v>
      </c>
      <c r="F84" s="12"/>
      <c r="G84" s="72" t="s">
        <v>66</v>
      </c>
      <c r="H84" s="73"/>
      <c r="I84" s="74"/>
      <c r="J84" s="75">
        <v>0</v>
      </c>
      <c r="K84" s="21">
        <f t="shared" si="4"/>
        <v>0</v>
      </c>
      <c r="L84" s="90"/>
      <c r="M84" s="62"/>
      <c r="P84" s="12"/>
      <c r="Q84" s="12"/>
      <c r="R84" s="12"/>
    </row>
    <row r="85" spans="2:18" ht="19.5" customHeight="1" x14ac:dyDescent="0.25">
      <c r="B85" s="17" t="s">
        <v>67</v>
      </c>
      <c r="C85" s="17"/>
      <c r="D85" s="91">
        <v>3</v>
      </c>
      <c r="E85" s="71">
        <f t="shared" si="3"/>
        <v>8.5714285714285715E-2</v>
      </c>
      <c r="F85" s="12"/>
      <c r="G85" s="72" t="s">
        <v>68</v>
      </c>
      <c r="H85" s="73"/>
      <c r="I85" s="74"/>
      <c r="J85" s="75">
        <v>1</v>
      </c>
      <c r="K85" s="21">
        <f t="shared" si="4"/>
        <v>2.8571428571428571E-2</v>
      </c>
      <c r="L85" s="90"/>
      <c r="M85" s="62"/>
      <c r="P85" s="12"/>
      <c r="Q85" s="12"/>
      <c r="R85" s="12"/>
    </row>
    <row r="86" spans="2:18" ht="19.5" customHeight="1" thickBot="1" x14ac:dyDescent="0.3">
      <c r="B86" s="17" t="s">
        <v>69</v>
      </c>
      <c r="C86" s="17"/>
      <c r="D86" s="80">
        <v>2</v>
      </c>
      <c r="E86" s="71">
        <f t="shared" si="3"/>
        <v>5.7142857142857141E-2</v>
      </c>
      <c r="F86" s="12"/>
      <c r="G86" s="72" t="s">
        <v>70</v>
      </c>
      <c r="H86" s="73"/>
      <c r="I86" s="74"/>
      <c r="J86" s="75">
        <v>3</v>
      </c>
      <c r="K86" s="21">
        <f t="shared" si="4"/>
        <v>8.5714285714285715E-2</v>
      </c>
      <c r="L86" s="90"/>
      <c r="M86" s="62"/>
      <c r="P86" s="12"/>
      <c r="Q86" s="12"/>
      <c r="R86" s="12"/>
    </row>
    <row r="87" spans="2:18" ht="19.5" customHeight="1" x14ac:dyDescent="0.25">
      <c r="B87" s="17" t="s">
        <v>71</v>
      </c>
      <c r="C87" s="17"/>
      <c r="D87" s="80">
        <v>3</v>
      </c>
      <c r="E87" s="71">
        <f t="shared" si="3"/>
        <v>8.5714285714285715E-2</v>
      </c>
      <c r="F87" s="92"/>
      <c r="G87" s="93" t="s">
        <v>4</v>
      </c>
      <c r="H87" s="93"/>
      <c r="I87" s="93"/>
      <c r="J87" s="23">
        <f>SUM(J76:J86)</f>
        <v>35</v>
      </c>
      <c r="K87" s="86">
        <f>SUM(K76:K86)</f>
        <v>1</v>
      </c>
      <c r="P87" s="12"/>
      <c r="Q87" s="12"/>
      <c r="R87" s="12"/>
    </row>
    <row r="88" spans="2:18" ht="19.5" customHeight="1" thickBot="1" x14ac:dyDescent="0.3">
      <c r="B88" s="17" t="s">
        <v>72</v>
      </c>
      <c r="C88" s="17"/>
      <c r="D88" s="80">
        <v>4</v>
      </c>
      <c r="E88" s="71">
        <f t="shared" si="3"/>
        <v>0.11428571428571428</v>
      </c>
      <c r="F88" s="94"/>
      <c r="P88" s="12"/>
      <c r="Q88" s="12"/>
      <c r="R88" s="12"/>
    </row>
    <row r="89" spans="2:18" ht="19.5" customHeight="1" x14ac:dyDescent="0.25">
      <c r="B89" s="22" t="s">
        <v>4</v>
      </c>
      <c r="C89" s="22"/>
      <c r="D89" s="23">
        <f>SUM(D76:D88)</f>
        <v>35</v>
      </c>
      <c r="E89" s="86">
        <f>SUM(E76:E88)</f>
        <v>1.0000000000000002</v>
      </c>
      <c r="F89" s="94"/>
      <c r="P89" s="12"/>
      <c r="Q89" s="12"/>
      <c r="R89" s="12"/>
    </row>
    <row r="90" spans="2:18" ht="19.5" customHeight="1" x14ac:dyDescent="0.25">
      <c r="F90" s="94"/>
      <c r="P90" s="12"/>
      <c r="Q90" s="12"/>
      <c r="R90" s="12"/>
    </row>
    <row r="91" spans="2:18" x14ac:dyDescent="0.25">
      <c r="F91" s="94"/>
      <c r="P91" s="12"/>
      <c r="Q91" s="12"/>
      <c r="R91" s="12"/>
    </row>
    <row r="92" spans="2:18" x14ac:dyDescent="0.25">
      <c r="B92" s="95"/>
      <c r="C92" s="96"/>
      <c r="D92" s="96"/>
      <c r="E92" s="96"/>
      <c r="F92" s="12"/>
      <c r="G92" s="97"/>
      <c r="P92" s="12"/>
      <c r="Q92" s="12"/>
      <c r="R92" s="12"/>
    </row>
    <row r="93" spans="2:18" x14ac:dyDescent="0.25">
      <c r="B93" s="95"/>
      <c r="C93" s="96"/>
      <c r="D93" s="96"/>
      <c r="E93" s="96"/>
      <c r="F93" s="12"/>
      <c r="G93" s="97"/>
      <c r="P93" s="12"/>
      <c r="Q93" s="12"/>
      <c r="R93" s="12"/>
    </row>
    <row r="94" spans="2:18" ht="27.75" customHeight="1" x14ac:dyDescent="0.25">
      <c r="B94" s="12"/>
      <c r="C94" s="12"/>
      <c r="D94" s="12"/>
      <c r="E94" s="37"/>
      <c r="F94" s="37"/>
      <c r="G94" s="37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2:18" ht="27" customHeight="1" x14ac:dyDescent="0.25">
      <c r="B95" s="98"/>
      <c r="C95" s="98"/>
      <c r="D95" s="98"/>
      <c r="E95" s="99"/>
      <c r="F95" s="99"/>
      <c r="G95" s="99"/>
      <c r="H95" s="49"/>
      <c r="I95" s="12"/>
      <c r="J95" s="12"/>
      <c r="K95" s="98"/>
      <c r="L95" s="98"/>
      <c r="M95" s="98"/>
      <c r="N95" s="98"/>
      <c r="O95" s="98"/>
      <c r="P95" s="12"/>
      <c r="Q95" s="12"/>
      <c r="R95" s="12"/>
    </row>
    <row r="96" spans="2:18" ht="21.75" customHeight="1" x14ac:dyDescent="0.25">
      <c r="B96" s="98"/>
      <c r="C96" s="98"/>
      <c r="D96" s="98"/>
      <c r="E96" s="99"/>
      <c r="F96" s="99"/>
      <c r="G96" s="99"/>
      <c r="H96" s="49"/>
      <c r="I96" s="12"/>
      <c r="J96" s="12"/>
      <c r="K96" s="98"/>
      <c r="L96" s="98"/>
      <c r="M96" s="98"/>
      <c r="N96" s="98"/>
      <c r="O96" s="98"/>
      <c r="P96" s="12"/>
      <c r="Q96" s="12"/>
      <c r="R96" s="12"/>
    </row>
    <row r="97" spans="2:22" ht="23.25" customHeight="1" x14ac:dyDescent="0.25">
      <c r="B97" s="100" t="s">
        <v>73</v>
      </c>
      <c r="C97" s="101" t="s">
        <v>4</v>
      </c>
      <c r="D97" s="102" t="s">
        <v>44</v>
      </c>
      <c r="E97" s="37"/>
      <c r="F97" s="1"/>
      <c r="G97" s="103" t="s">
        <v>74</v>
      </c>
      <c r="H97" s="103"/>
      <c r="I97" s="12"/>
      <c r="J97" s="12"/>
      <c r="K97" s="13" t="s">
        <v>75</v>
      </c>
      <c r="L97" s="13"/>
      <c r="M97" s="104" t="s">
        <v>4</v>
      </c>
      <c r="N97" s="105" t="s">
        <v>44</v>
      </c>
      <c r="O97" s="106"/>
      <c r="P97" s="12"/>
      <c r="Q97" s="12"/>
      <c r="R97" s="12"/>
    </row>
    <row r="98" spans="2:22" ht="19.5" customHeight="1" x14ac:dyDescent="0.25">
      <c r="B98" s="107" t="s">
        <v>76</v>
      </c>
      <c r="C98" s="108">
        <v>0</v>
      </c>
      <c r="D98" s="109">
        <f t="shared" ref="D98:D104" si="5">C98/$C$105</f>
        <v>0</v>
      </c>
      <c r="E98" s="37"/>
      <c r="F98" s="1"/>
      <c r="G98" s="110">
        <f>SUM(D98:D101)</f>
        <v>5.7142857142857141E-2</v>
      </c>
      <c r="H98" s="12"/>
      <c r="I98" s="12"/>
      <c r="J98" s="12"/>
      <c r="K98" s="111" t="s">
        <v>77</v>
      </c>
      <c r="L98" s="112"/>
      <c r="M98" s="113">
        <v>32</v>
      </c>
      <c r="N98" s="114">
        <f>M98/$M$100</f>
        <v>0.91428571428571426</v>
      </c>
      <c r="O98" s="115"/>
      <c r="P98" s="12"/>
      <c r="Q98" s="12"/>
      <c r="R98" s="12"/>
    </row>
    <row r="99" spans="2:22" ht="19.5" customHeight="1" thickBot="1" x14ac:dyDescent="0.3">
      <c r="B99" s="107" t="s">
        <v>78</v>
      </c>
      <c r="C99" s="108">
        <v>0</v>
      </c>
      <c r="D99" s="109">
        <f t="shared" si="5"/>
        <v>0</v>
      </c>
      <c r="E99" s="37"/>
      <c r="F99" s="1"/>
      <c r="H99" s="12"/>
      <c r="I99" s="12"/>
      <c r="J99" s="12"/>
      <c r="K99" s="116" t="s">
        <v>79</v>
      </c>
      <c r="L99" s="117"/>
      <c r="M99" s="118">
        <v>3</v>
      </c>
      <c r="N99" s="119">
        <f>M99/$M$100</f>
        <v>8.5714285714285715E-2</v>
      </c>
      <c r="O99" s="115"/>
      <c r="P99" s="12"/>
      <c r="Q99" s="12"/>
      <c r="R99" s="12"/>
    </row>
    <row r="100" spans="2:22" ht="19.5" customHeight="1" x14ac:dyDescent="0.25">
      <c r="B100" s="107" t="s">
        <v>80</v>
      </c>
      <c r="C100" s="108">
        <v>1</v>
      </c>
      <c r="D100" s="109">
        <f t="shared" si="5"/>
        <v>2.8571428571428571E-2</v>
      </c>
      <c r="E100" s="37"/>
      <c r="F100" s="1"/>
      <c r="G100" s="1"/>
      <c r="H100" s="120"/>
      <c r="I100" s="121" t="s">
        <v>81</v>
      </c>
      <c r="J100" s="12"/>
      <c r="K100" s="122" t="s">
        <v>4</v>
      </c>
      <c r="L100" s="122"/>
      <c r="M100" s="123">
        <f>SUM(M98:M99)</f>
        <v>35</v>
      </c>
      <c r="N100" s="124">
        <f>SUM(N98:N99)</f>
        <v>1</v>
      </c>
      <c r="O100" s="125"/>
      <c r="P100" s="12"/>
      <c r="Q100" s="12"/>
      <c r="R100" s="12"/>
    </row>
    <row r="101" spans="2:22" ht="23.25" customHeight="1" x14ac:dyDescent="0.25">
      <c r="B101" s="107" t="s">
        <v>82</v>
      </c>
      <c r="C101" s="108">
        <v>1</v>
      </c>
      <c r="D101" s="109">
        <f t="shared" si="5"/>
        <v>2.8571428571428571E-2</v>
      </c>
      <c r="E101" s="37"/>
      <c r="F101" s="1"/>
      <c r="G101" s="1"/>
      <c r="I101" s="110">
        <f>SUM(D102:D103)</f>
        <v>0.91428571428571426</v>
      </c>
      <c r="J101" s="12"/>
      <c r="N101" s="2"/>
      <c r="O101" s="126"/>
      <c r="P101" s="12"/>
      <c r="Q101" s="12"/>
      <c r="R101" s="12"/>
    </row>
    <row r="102" spans="2:22" ht="22.5" customHeight="1" x14ac:dyDescent="0.25">
      <c r="B102" s="107" t="s">
        <v>83</v>
      </c>
      <c r="C102" s="108">
        <v>9</v>
      </c>
      <c r="D102" s="109">
        <f t="shared" si="5"/>
        <v>0.25714285714285712</v>
      </c>
      <c r="E102" s="37"/>
      <c r="F102" s="1"/>
      <c r="G102" s="127"/>
      <c r="H102" s="12"/>
      <c r="I102" s="12"/>
      <c r="J102" s="12"/>
      <c r="K102" s="12"/>
      <c r="L102" s="49"/>
      <c r="M102" s="49"/>
      <c r="N102" s="37"/>
      <c r="O102" s="51"/>
      <c r="P102" s="12"/>
      <c r="Q102" s="12"/>
      <c r="R102" s="12"/>
    </row>
    <row r="103" spans="2:22" ht="19.5" customHeight="1" x14ac:dyDescent="0.25">
      <c r="B103" s="107" t="s">
        <v>84</v>
      </c>
      <c r="C103" s="108">
        <v>23</v>
      </c>
      <c r="D103" s="109">
        <f t="shared" si="5"/>
        <v>0.65714285714285714</v>
      </c>
      <c r="E103" s="37"/>
      <c r="F103" s="1"/>
      <c r="G103" s="127" t="s">
        <v>85</v>
      </c>
      <c r="H103" s="12"/>
      <c r="I103" s="12"/>
      <c r="J103" s="12"/>
      <c r="K103" s="13" t="s">
        <v>86</v>
      </c>
      <c r="L103" s="13"/>
      <c r="M103" s="104" t="s">
        <v>4</v>
      </c>
      <c r="N103" s="105" t="s">
        <v>44</v>
      </c>
      <c r="O103" s="106"/>
      <c r="P103" s="12"/>
      <c r="Q103" s="12"/>
      <c r="R103" s="12"/>
    </row>
    <row r="104" spans="2:22" ht="19.5" customHeight="1" thickBot="1" x14ac:dyDescent="0.3">
      <c r="B104" s="128" t="s">
        <v>87</v>
      </c>
      <c r="C104" s="82">
        <v>1</v>
      </c>
      <c r="D104" s="109">
        <f t="shared" si="5"/>
        <v>2.8571428571428571E-2</v>
      </c>
      <c r="E104" s="37"/>
      <c r="F104" s="1"/>
      <c r="G104" s="110">
        <f>SUM(D104)</f>
        <v>2.8571428571428571E-2</v>
      </c>
      <c r="H104" s="12"/>
      <c r="I104" s="12"/>
      <c r="J104" s="12"/>
      <c r="K104" s="111" t="s">
        <v>88</v>
      </c>
      <c r="L104" s="129"/>
      <c r="M104" s="113">
        <v>9</v>
      </c>
      <c r="N104" s="114">
        <f>M104/$M$107</f>
        <v>0.25714285714285712</v>
      </c>
      <c r="O104" s="115"/>
      <c r="P104" s="12"/>
      <c r="Q104" s="12"/>
      <c r="R104" s="12"/>
    </row>
    <row r="105" spans="2:22" ht="19.5" customHeight="1" x14ac:dyDescent="0.25">
      <c r="B105" s="130" t="s">
        <v>4</v>
      </c>
      <c r="C105" s="131">
        <f>SUM(C98:C104)</f>
        <v>35</v>
      </c>
      <c r="D105" s="132">
        <f>SUM(D98:D104)</f>
        <v>1</v>
      </c>
      <c r="E105" s="37"/>
      <c r="H105" s="12"/>
      <c r="I105" s="12"/>
      <c r="J105" s="12"/>
      <c r="K105" s="111" t="s">
        <v>89</v>
      </c>
      <c r="L105" s="129"/>
      <c r="M105" s="113">
        <v>18</v>
      </c>
      <c r="N105" s="114">
        <f t="shared" ref="N105:N106" si="6">M105/$M$107</f>
        <v>0.51428571428571423</v>
      </c>
      <c r="O105" s="115"/>
      <c r="P105" s="12"/>
      <c r="Q105" s="12"/>
      <c r="R105" s="12"/>
    </row>
    <row r="106" spans="2:22" ht="19.5" customHeight="1" thickBot="1" x14ac:dyDescent="0.3">
      <c r="B106" s="133"/>
      <c r="C106" s="133"/>
      <c r="D106" s="134"/>
      <c r="E106" s="135"/>
      <c r="H106" s="12"/>
      <c r="I106" s="12"/>
      <c r="J106" s="12"/>
      <c r="K106" s="136" t="s">
        <v>90</v>
      </c>
      <c r="L106" s="137"/>
      <c r="M106" s="138">
        <v>8</v>
      </c>
      <c r="N106" s="114">
        <f t="shared" si="6"/>
        <v>0.22857142857142856</v>
      </c>
      <c r="O106" s="115"/>
      <c r="P106" s="12"/>
      <c r="Q106" s="12"/>
      <c r="R106" s="12"/>
    </row>
    <row r="107" spans="2:22" ht="19.5" customHeight="1" x14ac:dyDescent="0.25">
      <c r="B107" s="133"/>
      <c r="C107" s="133"/>
      <c r="D107" s="134"/>
      <c r="E107" s="135"/>
      <c r="H107" s="12"/>
      <c r="I107" s="12"/>
      <c r="J107" s="12"/>
      <c r="K107" s="139" t="s">
        <v>4</v>
      </c>
      <c r="L107" s="139"/>
      <c r="M107" s="123">
        <f>SUM(M104:M106)</f>
        <v>35</v>
      </c>
      <c r="N107" s="140">
        <f>SUM(N104:N106)</f>
        <v>0.99999999999999989</v>
      </c>
      <c r="O107" s="125"/>
      <c r="P107" s="12"/>
      <c r="Q107" s="12"/>
      <c r="R107" s="12"/>
    </row>
    <row r="108" spans="2:22" x14ac:dyDescent="0.25">
      <c r="B108" s="12"/>
      <c r="C108" s="12"/>
      <c r="D108" s="12"/>
      <c r="E108" s="37"/>
      <c r="F108" s="37"/>
      <c r="G108" s="37"/>
      <c r="H108" s="12"/>
      <c r="I108" s="12"/>
      <c r="J108" s="12"/>
      <c r="P108" s="12"/>
      <c r="Q108" s="12"/>
      <c r="R108" s="12"/>
    </row>
    <row r="109" spans="2:22" ht="15.75" customHeight="1" x14ac:dyDescent="0.25">
      <c r="B109" s="98"/>
      <c r="C109" s="98"/>
      <c r="D109" s="98"/>
      <c r="E109" s="98"/>
      <c r="F109" s="98"/>
      <c r="G109" s="141"/>
      <c r="H109" s="12"/>
      <c r="I109" s="12"/>
      <c r="J109" s="12"/>
      <c r="P109" s="12"/>
      <c r="Q109" s="12"/>
      <c r="R109" s="12"/>
    </row>
    <row r="110" spans="2:22" ht="33" customHeight="1" x14ac:dyDescent="0.25">
      <c r="B110" s="141"/>
      <c r="C110" s="141"/>
      <c r="D110" s="141"/>
      <c r="E110" s="141"/>
      <c r="F110" s="141"/>
      <c r="G110" s="141"/>
      <c r="H110" s="12"/>
      <c r="I110" s="142"/>
      <c r="J110" s="12"/>
      <c r="K110" s="143"/>
      <c r="L110" s="12"/>
      <c r="M110" s="144"/>
      <c r="N110" s="145"/>
      <c r="O110" s="146"/>
      <c r="P110" s="12"/>
      <c r="Q110" s="12"/>
      <c r="R110" s="12"/>
    </row>
    <row r="111" spans="2:22" ht="21.75" customHeight="1" x14ac:dyDescent="0.25">
      <c r="B111" s="147" t="s">
        <v>91</v>
      </c>
      <c r="C111" s="147"/>
      <c r="D111" s="147"/>
      <c r="E111" s="101" t="s">
        <v>4</v>
      </c>
      <c r="F111" s="102" t="s">
        <v>44</v>
      </c>
      <c r="G111" s="12"/>
      <c r="H111" s="87"/>
      <c r="I111" s="87"/>
      <c r="J111" s="12"/>
      <c r="K111" s="148"/>
      <c r="L111" s="12"/>
      <c r="M111" s="12"/>
      <c r="N111" s="12"/>
      <c r="O111" s="12"/>
      <c r="P111" s="12"/>
      <c r="Q111" s="12"/>
      <c r="R111" s="12"/>
    </row>
    <row r="112" spans="2:22" ht="15" customHeight="1" x14ac:dyDescent="0.25">
      <c r="B112" s="149" t="s">
        <v>92</v>
      </c>
      <c r="C112" s="150"/>
      <c r="D112" s="150"/>
      <c r="E112" s="151">
        <v>1</v>
      </c>
      <c r="F112" s="152">
        <f>E112/$E$150</f>
        <v>2.8571428571428571E-2</v>
      </c>
      <c r="G112" s="12"/>
      <c r="H112" s="12"/>
      <c r="I112" s="12"/>
      <c r="J112" s="12"/>
      <c r="K112" s="12"/>
      <c r="L112" s="12"/>
      <c r="M112" s="12"/>
      <c r="N112" s="12"/>
      <c r="O112" s="12"/>
      <c r="V112" s="12"/>
    </row>
    <row r="113" spans="1:22" ht="15" customHeight="1" x14ac:dyDescent="0.25">
      <c r="B113" s="149" t="s">
        <v>93</v>
      </c>
      <c r="C113" s="150"/>
      <c r="D113" s="150"/>
      <c r="E113" s="151">
        <v>16</v>
      </c>
      <c r="F113" s="152">
        <f t="shared" ref="F113:F149" si="7">E113/$E$150</f>
        <v>0.45714285714285713</v>
      </c>
      <c r="G113" s="12"/>
      <c r="H113" s="12"/>
      <c r="I113" s="12"/>
      <c r="J113" s="12"/>
      <c r="K113" s="12"/>
      <c r="L113" s="12"/>
      <c r="M113" s="12"/>
      <c r="N113" s="12"/>
      <c r="O113" s="12"/>
      <c r="V113" s="12"/>
    </row>
    <row r="114" spans="1:22" ht="15" customHeight="1" x14ac:dyDescent="0.25">
      <c r="B114" s="149" t="s">
        <v>94</v>
      </c>
      <c r="C114" s="150"/>
      <c r="D114" s="150"/>
      <c r="E114" s="151">
        <v>4</v>
      </c>
      <c r="F114" s="152">
        <f t="shared" si="7"/>
        <v>0.11428571428571428</v>
      </c>
      <c r="G114" s="12"/>
      <c r="H114" s="12"/>
      <c r="I114" s="12"/>
      <c r="J114" s="12"/>
      <c r="K114" s="12"/>
      <c r="L114" s="12"/>
      <c r="M114" s="12"/>
      <c r="N114" s="12"/>
      <c r="O114" s="12"/>
      <c r="V114" s="12"/>
    </row>
    <row r="115" spans="1:22" ht="15" customHeight="1" x14ac:dyDescent="0.25">
      <c r="B115" s="153" t="s">
        <v>95</v>
      </c>
      <c r="C115" s="154"/>
      <c r="D115" s="154"/>
      <c r="E115" s="155">
        <v>0</v>
      </c>
      <c r="F115" s="152">
        <f t="shared" si="7"/>
        <v>0</v>
      </c>
      <c r="G115" s="12"/>
      <c r="H115" s="12"/>
      <c r="I115" s="12"/>
      <c r="J115" s="12"/>
      <c r="K115" s="12"/>
      <c r="L115" s="12"/>
      <c r="M115" s="12"/>
      <c r="N115" s="12"/>
      <c r="O115" s="12"/>
      <c r="V115" s="12"/>
    </row>
    <row r="116" spans="1:22" ht="15" customHeight="1" x14ac:dyDescent="0.25">
      <c r="A116" s="1">
        <v>1</v>
      </c>
      <c r="B116" s="156" t="s">
        <v>96</v>
      </c>
      <c r="C116" s="157"/>
      <c r="D116" s="157"/>
      <c r="E116" s="158">
        <v>0</v>
      </c>
      <c r="F116" s="152">
        <f t="shared" si="7"/>
        <v>0</v>
      </c>
      <c r="G116" s="12"/>
      <c r="H116" s="12"/>
      <c r="I116" s="12"/>
      <c r="J116" s="12"/>
      <c r="K116" s="12"/>
      <c r="L116" s="12"/>
      <c r="M116" s="12"/>
      <c r="N116" s="12"/>
      <c r="O116" s="12"/>
      <c r="V116" s="12"/>
    </row>
    <row r="117" spans="1:22" ht="15" customHeight="1" x14ac:dyDescent="0.25">
      <c r="B117" s="156" t="s">
        <v>97</v>
      </c>
      <c r="C117" s="157"/>
      <c r="D117" s="157"/>
      <c r="E117" s="158">
        <v>8</v>
      </c>
      <c r="F117" s="152">
        <f t="shared" si="7"/>
        <v>0.22857142857142856</v>
      </c>
      <c r="G117" s="12"/>
      <c r="H117" s="12"/>
      <c r="I117" s="159"/>
      <c r="J117" s="12"/>
      <c r="K117" s="12"/>
      <c r="L117" s="12"/>
      <c r="M117" s="12"/>
      <c r="N117" s="12"/>
      <c r="O117" s="12"/>
      <c r="V117" s="12"/>
    </row>
    <row r="118" spans="1:22" ht="15" customHeight="1" x14ac:dyDescent="0.25">
      <c r="B118" s="156" t="s">
        <v>98</v>
      </c>
      <c r="C118" s="157"/>
      <c r="D118" s="157"/>
      <c r="E118" s="158">
        <v>4</v>
      </c>
      <c r="F118" s="152">
        <f t="shared" si="7"/>
        <v>0.11428571428571428</v>
      </c>
      <c r="G118" s="12"/>
      <c r="H118" s="160"/>
      <c r="I118" s="161"/>
      <c r="J118" s="162"/>
      <c r="K118" s="12"/>
      <c r="L118" s="12"/>
      <c r="M118" s="12"/>
      <c r="N118" s="12"/>
      <c r="O118" s="12"/>
      <c r="V118" s="12"/>
    </row>
    <row r="119" spans="1:22" ht="15" customHeight="1" x14ac:dyDescent="0.25">
      <c r="B119" s="156" t="s">
        <v>99</v>
      </c>
      <c r="C119" s="157"/>
      <c r="D119" s="157"/>
      <c r="E119" s="158">
        <v>0</v>
      </c>
      <c r="F119" s="152">
        <f t="shared" si="7"/>
        <v>0</v>
      </c>
      <c r="G119" s="12"/>
      <c r="H119" s="12"/>
      <c r="I119" s="163"/>
      <c r="J119" s="162"/>
      <c r="K119" s="12"/>
      <c r="L119" s="12"/>
      <c r="M119" s="12"/>
      <c r="N119" s="12"/>
      <c r="O119" s="12"/>
      <c r="V119" s="12"/>
    </row>
    <row r="120" spans="1:22" ht="15" customHeight="1" x14ac:dyDescent="0.25">
      <c r="B120" s="156" t="s">
        <v>100</v>
      </c>
      <c r="C120" s="157"/>
      <c r="D120" s="157"/>
      <c r="E120" s="158">
        <v>0</v>
      </c>
      <c r="F120" s="152">
        <f t="shared" si="7"/>
        <v>0</v>
      </c>
      <c r="G120" s="12"/>
      <c r="H120" s="160"/>
      <c r="I120" s="164"/>
      <c r="J120" s="162"/>
      <c r="K120" s="12"/>
      <c r="L120" s="12"/>
      <c r="M120" s="12"/>
      <c r="N120" s="12"/>
      <c r="O120" s="12"/>
      <c r="V120" s="12"/>
    </row>
    <row r="121" spans="1:22" ht="15" customHeight="1" x14ac:dyDescent="0.25">
      <c r="B121" s="153" t="s">
        <v>101</v>
      </c>
      <c r="C121" s="154"/>
      <c r="D121" s="154"/>
      <c r="E121" s="155">
        <v>0</v>
      </c>
      <c r="F121" s="152">
        <f t="shared" si="7"/>
        <v>0</v>
      </c>
      <c r="G121" s="12"/>
      <c r="H121" s="12"/>
      <c r="I121" s="163"/>
      <c r="J121" s="162"/>
      <c r="K121" s="12"/>
      <c r="L121" s="12"/>
      <c r="M121" s="12"/>
      <c r="N121" s="12"/>
      <c r="O121" s="12"/>
      <c r="V121" s="12"/>
    </row>
    <row r="122" spans="1:22" ht="15" customHeight="1" x14ac:dyDescent="0.25">
      <c r="B122" s="153" t="s">
        <v>102</v>
      </c>
      <c r="C122" s="154"/>
      <c r="D122" s="154"/>
      <c r="E122" s="155">
        <v>0</v>
      </c>
      <c r="F122" s="152">
        <f t="shared" si="7"/>
        <v>0</v>
      </c>
      <c r="G122" s="12"/>
      <c r="H122" s="12"/>
      <c r="I122" s="51"/>
      <c r="J122" s="51"/>
      <c r="K122" s="12"/>
      <c r="L122" s="12"/>
      <c r="M122" s="12"/>
      <c r="N122" s="12"/>
      <c r="O122" s="12"/>
      <c r="V122" s="12"/>
    </row>
    <row r="123" spans="1:22" ht="15" customHeight="1" x14ac:dyDescent="0.25">
      <c r="B123" s="153" t="s">
        <v>103</v>
      </c>
      <c r="C123" s="154"/>
      <c r="D123" s="154"/>
      <c r="E123" s="155">
        <v>0</v>
      </c>
      <c r="F123" s="152">
        <f t="shared" si="7"/>
        <v>0</v>
      </c>
      <c r="G123" s="12"/>
      <c r="H123" s="12"/>
      <c r="I123" s="12"/>
      <c r="J123" s="12"/>
      <c r="K123" s="12"/>
      <c r="L123" s="12"/>
      <c r="M123" s="12"/>
      <c r="N123" s="12"/>
      <c r="O123" s="12"/>
      <c r="V123" s="12"/>
    </row>
    <row r="124" spans="1:22" ht="15" customHeight="1" x14ac:dyDescent="0.25">
      <c r="B124" s="153" t="s">
        <v>104</v>
      </c>
      <c r="C124" s="154"/>
      <c r="D124" s="154"/>
      <c r="E124" s="155">
        <v>0</v>
      </c>
      <c r="F124" s="152">
        <f t="shared" si="7"/>
        <v>0</v>
      </c>
      <c r="G124" s="12"/>
      <c r="H124" s="12"/>
      <c r="I124" s="12"/>
      <c r="J124" s="12"/>
      <c r="K124" s="12"/>
      <c r="L124" s="12"/>
      <c r="M124" s="12"/>
      <c r="N124" s="12"/>
      <c r="O124" s="12"/>
      <c r="V124" s="12"/>
    </row>
    <row r="125" spans="1:22" ht="15" customHeight="1" x14ac:dyDescent="0.25">
      <c r="B125" s="153" t="s">
        <v>105</v>
      </c>
      <c r="C125" s="154"/>
      <c r="D125" s="154"/>
      <c r="E125" s="155">
        <v>0</v>
      </c>
      <c r="F125" s="152">
        <f t="shared" si="7"/>
        <v>0</v>
      </c>
      <c r="G125" s="12"/>
      <c r="L125" s="12"/>
      <c r="M125" s="12"/>
      <c r="N125" s="12"/>
      <c r="O125" s="12"/>
      <c r="V125" s="12"/>
    </row>
    <row r="126" spans="1:22" ht="15" customHeight="1" x14ac:dyDescent="0.25">
      <c r="B126" s="153" t="s">
        <v>106</v>
      </c>
      <c r="C126" s="154"/>
      <c r="D126" s="154"/>
      <c r="E126" s="155">
        <v>0</v>
      </c>
      <c r="F126" s="152">
        <f t="shared" si="7"/>
        <v>0</v>
      </c>
      <c r="G126" s="12"/>
      <c r="J126" s="12"/>
      <c r="K126" s="12"/>
      <c r="L126" s="12"/>
      <c r="M126" s="12"/>
      <c r="V126" s="12"/>
    </row>
    <row r="127" spans="1:22" ht="15" customHeight="1" x14ac:dyDescent="0.25">
      <c r="B127" s="153" t="s">
        <v>107</v>
      </c>
      <c r="C127" s="154"/>
      <c r="D127" s="154"/>
      <c r="E127" s="155">
        <v>0</v>
      </c>
      <c r="F127" s="152">
        <f t="shared" si="7"/>
        <v>0</v>
      </c>
      <c r="G127" s="12"/>
      <c r="J127" s="12"/>
      <c r="V127" s="12"/>
    </row>
    <row r="128" spans="1:22" x14ac:dyDescent="0.25">
      <c r="B128" s="153" t="s">
        <v>108</v>
      </c>
      <c r="C128" s="154"/>
      <c r="D128" s="154"/>
      <c r="E128" s="155">
        <v>0</v>
      </c>
      <c r="F128" s="152">
        <f t="shared" si="7"/>
        <v>0</v>
      </c>
      <c r="G128" s="12"/>
      <c r="J128" s="12"/>
      <c r="K128" s="49"/>
      <c r="L128" s="49"/>
      <c r="M128" s="49"/>
      <c r="V128" s="12"/>
    </row>
    <row r="129" spans="2:22" x14ac:dyDescent="0.25">
      <c r="B129" s="153" t="s">
        <v>109</v>
      </c>
      <c r="C129" s="154"/>
      <c r="D129" s="154"/>
      <c r="E129" s="155">
        <v>0</v>
      </c>
      <c r="F129" s="152">
        <f t="shared" si="7"/>
        <v>0</v>
      </c>
      <c r="G129" s="12"/>
      <c r="J129" s="12"/>
      <c r="K129" s="13" t="s">
        <v>110</v>
      </c>
      <c r="L129" s="13"/>
      <c r="M129" s="165" t="s">
        <v>4</v>
      </c>
      <c r="N129" s="166" t="s">
        <v>44</v>
      </c>
      <c r="V129" s="12"/>
    </row>
    <row r="130" spans="2:22" ht="15" customHeight="1" x14ac:dyDescent="0.25">
      <c r="B130" s="153" t="s">
        <v>111</v>
      </c>
      <c r="C130" s="154"/>
      <c r="D130" s="154"/>
      <c r="E130" s="155">
        <v>0</v>
      </c>
      <c r="F130" s="152">
        <f t="shared" si="7"/>
        <v>0</v>
      </c>
      <c r="G130" s="12"/>
      <c r="J130" s="12"/>
      <c r="K130" s="13"/>
      <c r="L130" s="13"/>
      <c r="M130" s="165"/>
      <c r="N130" s="166"/>
      <c r="V130" s="12"/>
    </row>
    <row r="131" spans="2:22" ht="15" customHeight="1" x14ac:dyDescent="0.25">
      <c r="B131" s="153" t="s">
        <v>112</v>
      </c>
      <c r="C131" s="154"/>
      <c r="D131" s="154"/>
      <c r="E131" s="155">
        <v>0</v>
      </c>
      <c r="F131" s="152">
        <f t="shared" si="7"/>
        <v>0</v>
      </c>
      <c r="G131" s="12"/>
      <c r="J131" s="12"/>
      <c r="K131" s="167" t="s">
        <v>113</v>
      </c>
      <c r="L131" s="167"/>
      <c r="M131" s="168">
        <f>SUM(E112:E115)</f>
        <v>21</v>
      </c>
      <c r="N131" s="169">
        <f>M131/$M$136</f>
        <v>0.6</v>
      </c>
      <c r="O131" s="170"/>
      <c r="V131" s="12"/>
    </row>
    <row r="132" spans="2:22" ht="15" customHeight="1" x14ac:dyDescent="0.25">
      <c r="B132" s="153" t="s">
        <v>114</v>
      </c>
      <c r="C132" s="154"/>
      <c r="D132" s="154"/>
      <c r="E132" s="155">
        <v>0</v>
      </c>
      <c r="F132" s="152">
        <f t="shared" si="7"/>
        <v>0</v>
      </c>
      <c r="G132" s="12"/>
      <c r="J132" s="12"/>
      <c r="K132" s="171" t="s">
        <v>115</v>
      </c>
      <c r="L132" s="171"/>
      <c r="M132" s="168">
        <f>SUM(E116:E120)</f>
        <v>12</v>
      </c>
      <c r="N132" s="169">
        <f t="shared" ref="N132:N134" si="8">M132/$M$136</f>
        <v>0.34285714285714286</v>
      </c>
      <c r="O132" s="170"/>
      <c r="V132" s="12"/>
    </row>
    <row r="133" spans="2:22" ht="15" customHeight="1" x14ac:dyDescent="0.25">
      <c r="B133" s="153" t="s">
        <v>116</v>
      </c>
      <c r="C133" s="154"/>
      <c r="D133" s="154"/>
      <c r="E133" s="155">
        <v>0</v>
      </c>
      <c r="F133" s="152">
        <f t="shared" si="7"/>
        <v>0</v>
      </c>
      <c r="G133" s="12"/>
      <c r="J133" s="12"/>
      <c r="K133" s="171" t="s">
        <v>117</v>
      </c>
      <c r="L133" s="171"/>
      <c r="M133" s="168">
        <f>SUM(E121:E139)</f>
        <v>0</v>
      </c>
      <c r="N133" s="169">
        <f t="shared" si="8"/>
        <v>0</v>
      </c>
      <c r="O133" s="170"/>
      <c r="V133" s="12"/>
    </row>
    <row r="134" spans="2:22" ht="15" customHeight="1" x14ac:dyDescent="0.25">
      <c r="B134" s="153" t="s">
        <v>118</v>
      </c>
      <c r="C134" s="154"/>
      <c r="D134" s="154"/>
      <c r="E134" s="155">
        <v>0</v>
      </c>
      <c r="F134" s="152">
        <f t="shared" si="7"/>
        <v>0</v>
      </c>
      <c r="G134" s="12"/>
      <c r="J134" s="12"/>
      <c r="K134" s="171" t="s">
        <v>119</v>
      </c>
      <c r="L134" s="171"/>
      <c r="M134" s="168">
        <f>SUM(E140:E148)</f>
        <v>2</v>
      </c>
      <c r="N134" s="169">
        <f t="shared" si="8"/>
        <v>5.7142857142857141E-2</v>
      </c>
      <c r="O134" s="170"/>
      <c r="V134" s="12"/>
    </row>
    <row r="135" spans="2:22" ht="15" customHeight="1" thickBot="1" x14ac:dyDescent="0.3">
      <c r="B135" s="153" t="s">
        <v>120</v>
      </c>
      <c r="C135" s="154"/>
      <c r="D135" s="154"/>
      <c r="E135" s="155">
        <v>0</v>
      </c>
      <c r="F135" s="152">
        <f t="shared" si="7"/>
        <v>0</v>
      </c>
      <c r="G135" s="12"/>
      <c r="J135" s="12"/>
      <c r="K135" s="172" t="s">
        <v>121</v>
      </c>
      <c r="L135" s="172"/>
      <c r="M135" s="173">
        <f>E149</f>
        <v>0</v>
      </c>
      <c r="N135" s="174">
        <f>M135/$M$136</f>
        <v>0</v>
      </c>
      <c r="O135" s="170"/>
      <c r="V135" s="12"/>
    </row>
    <row r="136" spans="2:22" ht="15" customHeight="1" x14ac:dyDescent="0.25">
      <c r="B136" s="153" t="s">
        <v>122</v>
      </c>
      <c r="C136" s="154"/>
      <c r="D136" s="154"/>
      <c r="E136" s="155">
        <v>0</v>
      </c>
      <c r="F136" s="152">
        <f t="shared" si="7"/>
        <v>0</v>
      </c>
      <c r="G136" s="12"/>
      <c r="J136" s="12"/>
      <c r="K136" s="93" t="s">
        <v>4</v>
      </c>
      <c r="L136" s="93"/>
      <c r="M136" s="85">
        <f>SUM(M131:M135)</f>
        <v>35</v>
      </c>
      <c r="N136" s="175">
        <f>SUM(N131:N135)</f>
        <v>1</v>
      </c>
    </row>
    <row r="137" spans="2:22" ht="15" customHeight="1" x14ac:dyDescent="0.25">
      <c r="B137" s="153" t="s">
        <v>123</v>
      </c>
      <c r="C137" s="154"/>
      <c r="D137" s="154"/>
      <c r="E137" s="155">
        <v>0</v>
      </c>
      <c r="F137" s="152">
        <f t="shared" si="7"/>
        <v>0</v>
      </c>
      <c r="G137" s="12"/>
      <c r="K137" s="176" t="s">
        <v>124</v>
      </c>
      <c r="L137" s="176"/>
      <c r="M137" s="176"/>
      <c r="N137" s="176"/>
      <c r="O137" s="176"/>
      <c r="P137" s="176"/>
      <c r="Q137" s="176"/>
      <c r="R137" s="176"/>
      <c r="V137" s="12"/>
    </row>
    <row r="138" spans="2:22" ht="15" customHeight="1" x14ac:dyDescent="0.25">
      <c r="B138" s="153" t="s">
        <v>125</v>
      </c>
      <c r="C138" s="154"/>
      <c r="D138" s="154"/>
      <c r="E138" s="155">
        <v>0</v>
      </c>
      <c r="F138" s="152">
        <f t="shared" si="7"/>
        <v>0</v>
      </c>
      <c r="G138" s="12"/>
      <c r="H138" s="12"/>
      <c r="I138" s="12"/>
      <c r="K138" s="176"/>
      <c r="L138" s="176"/>
      <c r="M138" s="176"/>
      <c r="N138" s="176"/>
      <c r="O138" s="176"/>
      <c r="P138" s="176"/>
      <c r="Q138" s="176"/>
      <c r="R138" s="176"/>
      <c r="V138" s="12"/>
    </row>
    <row r="139" spans="2:22" ht="15" customHeight="1" x14ac:dyDescent="0.25">
      <c r="B139" s="153" t="s">
        <v>126</v>
      </c>
      <c r="C139" s="154"/>
      <c r="D139" s="154"/>
      <c r="E139" s="155">
        <v>0</v>
      </c>
      <c r="F139" s="152">
        <f t="shared" si="7"/>
        <v>0</v>
      </c>
      <c r="G139" s="12"/>
      <c r="H139" s="12"/>
      <c r="L139" s="177"/>
      <c r="M139" s="37"/>
      <c r="N139" s="12"/>
      <c r="O139" s="12"/>
      <c r="V139" s="12"/>
    </row>
    <row r="140" spans="2:22" ht="15" customHeight="1" x14ac:dyDescent="0.25">
      <c r="B140" s="156" t="s">
        <v>127</v>
      </c>
      <c r="C140" s="157"/>
      <c r="D140" s="157"/>
      <c r="E140" s="158">
        <v>1</v>
      </c>
      <c r="F140" s="152">
        <f t="shared" si="7"/>
        <v>2.8571428571428571E-2</v>
      </c>
      <c r="G140" s="12"/>
      <c r="H140" s="12"/>
      <c r="L140" s="177"/>
      <c r="M140" s="37"/>
      <c r="N140" s="12"/>
      <c r="O140" s="12"/>
      <c r="V140" s="12"/>
    </row>
    <row r="141" spans="2:22" ht="15" customHeight="1" x14ac:dyDescent="0.25">
      <c r="B141" s="156" t="s">
        <v>128</v>
      </c>
      <c r="C141" s="157"/>
      <c r="D141" s="157"/>
      <c r="E141" s="158">
        <v>0</v>
      </c>
      <c r="F141" s="152">
        <f t="shared" si="7"/>
        <v>0</v>
      </c>
      <c r="G141" s="12"/>
      <c r="H141" s="12"/>
      <c r="L141" s="177"/>
      <c r="M141" s="37"/>
      <c r="N141" s="12"/>
      <c r="O141" s="12"/>
      <c r="V141" s="12"/>
    </row>
    <row r="142" spans="2:22" ht="15" customHeight="1" x14ac:dyDescent="0.25">
      <c r="B142" s="156" t="s">
        <v>129</v>
      </c>
      <c r="C142" s="157"/>
      <c r="D142" s="157"/>
      <c r="E142" s="158">
        <v>0</v>
      </c>
      <c r="F142" s="152">
        <f t="shared" si="7"/>
        <v>0</v>
      </c>
      <c r="G142" s="12"/>
      <c r="H142" s="12"/>
      <c r="L142" s="177"/>
      <c r="M142" s="37"/>
      <c r="N142" s="12"/>
      <c r="O142" s="12"/>
      <c r="V142" s="12"/>
    </row>
    <row r="143" spans="2:22" ht="15" customHeight="1" x14ac:dyDescent="0.25">
      <c r="B143" s="156" t="s">
        <v>130</v>
      </c>
      <c r="C143" s="157"/>
      <c r="D143" s="157"/>
      <c r="E143" s="158">
        <v>0</v>
      </c>
      <c r="F143" s="152">
        <f t="shared" si="7"/>
        <v>0</v>
      </c>
      <c r="G143" s="12"/>
      <c r="H143" s="12"/>
      <c r="L143" s="177"/>
      <c r="M143" s="37"/>
      <c r="N143" s="12"/>
      <c r="O143" s="12"/>
      <c r="V143" s="12"/>
    </row>
    <row r="144" spans="2:22" ht="15" customHeight="1" x14ac:dyDescent="0.25">
      <c r="B144" s="156" t="s">
        <v>131</v>
      </c>
      <c r="C144" s="157"/>
      <c r="D144" s="157"/>
      <c r="E144" s="158">
        <v>0</v>
      </c>
      <c r="F144" s="152">
        <f t="shared" si="7"/>
        <v>0</v>
      </c>
      <c r="G144" s="12"/>
      <c r="H144" s="12"/>
      <c r="L144" s="177"/>
      <c r="M144" s="37"/>
      <c r="N144" s="12"/>
      <c r="O144" s="12"/>
      <c r="V144" s="12"/>
    </row>
    <row r="145" spans="2:22" ht="15" customHeight="1" x14ac:dyDescent="0.25">
      <c r="B145" s="156" t="s">
        <v>132</v>
      </c>
      <c r="C145" s="157"/>
      <c r="D145" s="157"/>
      <c r="E145" s="158">
        <v>0</v>
      </c>
      <c r="F145" s="152">
        <f t="shared" si="7"/>
        <v>0</v>
      </c>
      <c r="G145" s="12"/>
      <c r="H145" s="12"/>
      <c r="L145" s="177"/>
      <c r="M145" s="37"/>
      <c r="N145" s="12"/>
      <c r="O145" s="12"/>
      <c r="V145" s="12"/>
    </row>
    <row r="146" spans="2:22" ht="15" customHeight="1" x14ac:dyDescent="0.25">
      <c r="B146" s="156" t="s">
        <v>133</v>
      </c>
      <c r="C146" s="157"/>
      <c r="D146" s="157"/>
      <c r="E146" s="158">
        <v>0</v>
      </c>
      <c r="F146" s="152">
        <f t="shared" si="7"/>
        <v>0</v>
      </c>
      <c r="G146" s="12"/>
      <c r="H146" s="12"/>
      <c r="L146" s="178"/>
      <c r="M146" s="12"/>
      <c r="N146" s="12"/>
      <c r="O146" s="12"/>
      <c r="V146" s="12"/>
    </row>
    <row r="147" spans="2:22" ht="15" customHeight="1" x14ac:dyDescent="0.25">
      <c r="B147" s="156" t="s">
        <v>72</v>
      </c>
      <c r="C147" s="157"/>
      <c r="D147" s="157"/>
      <c r="E147" s="158">
        <v>1</v>
      </c>
      <c r="F147" s="152">
        <f t="shared" si="7"/>
        <v>2.8571428571428571E-2</v>
      </c>
      <c r="G147" s="12"/>
      <c r="H147" s="12"/>
      <c r="L147" s="178"/>
      <c r="M147" s="12"/>
      <c r="N147" s="12"/>
      <c r="O147" s="12"/>
      <c r="V147" s="12"/>
    </row>
    <row r="148" spans="2:22" ht="15" customHeight="1" x14ac:dyDescent="0.25">
      <c r="B148" s="156" t="s">
        <v>134</v>
      </c>
      <c r="C148" s="157"/>
      <c r="D148" s="157"/>
      <c r="E148" s="158">
        <v>0</v>
      </c>
      <c r="F148" s="152">
        <f t="shared" si="7"/>
        <v>0</v>
      </c>
      <c r="G148" s="12"/>
      <c r="H148" s="12"/>
      <c r="L148" s="179"/>
      <c r="M148" s="12"/>
      <c r="N148" s="12"/>
      <c r="O148" s="12"/>
      <c r="V148" s="12"/>
    </row>
    <row r="149" spans="2:22" ht="15" customHeight="1" thickBot="1" x14ac:dyDescent="0.3">
      <c r="B149" s="180" t="s">
        <v>121</v>
      </c>
      <c r="C149" s="181"/>
      <c r="D149" s="181"/>
      <c r="E149" s="182">
        <v>0</v>
      </c>
      <c r="F149" s="152">
        <f t="shared" si="7"/>
        <v>0</v>
      </c>
      <c r="G149" s="12"/>
      <c r="H149" s="12"/>
      <c r="L149" s="12"/>
      <c r="M149" s="12"/>
      <c r="N149" s="12"/>
      <c r="O149" s="12"/>
      <c r="V149" s="12"/>
    </row>
    <row r="150" spans="2:22" ht="15" customHeight="1" x14ac:dyDescent="0.25">
      <c r="B150" s="183" t="s">
        <v>4</v>
      </c>
      <c r="C150" s="183"/>
      <c r="D150" s="183"/>
      <c r="E150" s="131">
        <f>SUM(E112:E149)</f>
        <v>35</v>
      </c>
      <c r="F150" s="184">
        <f>SUM(F112:F149)</f>
        <v>1</v>
      </c>
      <c r="G150" s="12"/>
      <c r="H150" s="12"/>
      <c r="L150" s="12"/>
      <c r="M150" s="12"/>
      <c r="N150" s="12"/>
      <c r="O150" s="12"/>
    </row>
    <row r="151" spans="2:22" x14ac:dyDescent="0.25">
      <c r="B151" s="185" t="s">
        <v>135</v>
      </c>
      <c r="C151" s="185"/>
      <c r="D151" s="185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2:22" x14ac:dyDescent="0.25">
      <c r="B152" s="12"/>
      <c r="C152" s="12"/>
      <c r="D152" s="12"/>
      <c r="E152" s="37"/>
      <c r="F152" s="37"/>
      <c r="G152" s="37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2:22" ht="15.75" x14ac:dyDescent="0.25">
      <c r="B153" s="186"/>
      <c r="C153" s="187"/>
      <c r="D153" s="187"/>
      <c r="E153" s="187"/>
      <c r="F153" s="187"/>
      <c r="G153" s="187"/>
      <c r="H153" s="187"/>
      <c r="I153" s="187"/>
      <c r="J153" s="187"/>
      <c r="K153" s="187"/>
      <c r="L153" s="12"/>
      <c r="M153" s="12"/>
      <c r="N153" s="12"/>
      <c r="O153" s="12"/>
      <c r="P153" s="12"/>
      <c r="Q153" s="12"/>
      <c r="R153" s="12"/>
    </row>
    <row r="154" spans="2:22" ht="15.75" x14ac:dyDescent="0.25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2"/>
      <c r="M154" s="12"/>
      <c r="N154" s="12"/>
      <c r="O154" s="12"/>
      <c r="P154" s="12"/>
      <c r="Q154" s="12"/>
      <c r="R154" s="12"/>
    </row>
    <row r="155" spans="2:22" x14ac:dyDescent="0.25"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2"/>
      <c r="M155" s="12"/>
      <c r="N155" s="12"/>
      <c r="O155" s="12"/>
      <c r="P155" s="12"/>
      <c r="Q155" s="12"/>
      <c r="R155" s="12"/>
    </row>
    <row r="156" spans="2:22" ht="75" x14ac:dyDescent="0.25">
      <c r="B156" s="190" t="s">
        <v>136</v>
      </c>
      <c r="C156" s="191" t="s">
        <v>4</v>
      </c>
      <c r="D156" s="190" t="s">
        <v>137</v>
      </c>
      <c r="E156" s="190" t="s">
        <v>138</v>
      </c>
      <c r="F156" s="190" t="s">
        <v>139</v>
      </c>
      <c r="G156" s="190" t="s">
        <v>140</v>
      </c>
      <c r="H156" s="192" t="s">
        <v>141</v>
      </c>
      <c r="I156" s="190" t="s">
        <v>142</v>
      </c>
      <c r="J156" s="190" t="s">
        <v>143</v>
      </c>
      <c r="K156" s="190" t="s">
        <v>72</v>
      </c>
      <c r="L156" s="193" t="s">
        <v>144</v>
      </c>
      <c r="M156" s="12"/>
      <c r="N156" s="12"/>
      <c r="O156" s="12"/>
      <c r="P156" s="12"/>
      <c r="Q156" s="12"/>
      <c r="R156" s="12"/>
    </row>
    <row r="157" spans="2:22" ht="17.25" customHeight="1" x14ac:dyDescent="0.25">
      <c r="B157" s="194" t="s">
        <v>145</v>
      </c>
      <c r="C157" s="195">
        <f>SUM(D157:L157)</f>
        <v>0</v>
      </c>
      <c r="D157" s="196">
        <v>0</v>
      </c>
      <c r="E157" s="196">
        <v>0</v>
      </c>
      <c r="F157" s="196"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0</v>
      </c>
      <c r="M157" s="12"/>
      <c r="N157" s="12"/>
      <c r="O157" s="12"/>
      <c r="P157" s="12"/>
      <c r="Q157" s="12"/>
      <c r="R157" s="12"/>
    </row>
    <row r="158" spans="2:22" ht="16.5" x14ac:dyDescent="0.25">
      <c r="B158" s="194" t="s">
        <v>146</v>
      </c>
      <c r="C158" s="195">
        <f t="shared" ref="C158:C160" si="9">SUM(D158:L158)</f>
        <v>0</v>
      </c>
      <c r="D158" s="196">
        <v>0</v>
      </c>
      <c r="E158" s="196">
        <v>0</v>
      </c>
      <c r="F158" s="196">
        <v>0</v>
      </c>
      <c r="G158" s="196">
        <v>0</v>
      </c>
      <c r="H158" s="196">
        <v>0</v>
      </c>
      <c r="I158" s="196">
        <v>0</v>
      </c>
      <c r="J158" s="196">
        <v>0</v>
      </c>
      <c r="K158" s="196">
        <v>0</v>
      </c>
      <c r="L158" s="196">
        <v>0</v>
      </c>
      <c r="M158" s="12"/>
      <c r="N158" s="12"/>
      <c r="O158" s="12"/>
      <c r="P158" s="12"/>
      <c r="Q158" s="12"/>
      <c r="R158" s="12"/>
    </row>
    <row r="159" spans="2:22" ht="16.5" x14ac:dyDescent="0.25">
      <c r="B159" s="194" t="s">
        <v>147</v>
      </c>
      <c r="C159" s="195">
        <f t="shared" si="9"/>
        <v>33</v>
      </c>
      <c r="D159" s="196">
        <v>1</v>
      </c>
      <c r="E159" s="196">
        <v>0</v>
      </c>
      <c r="F159" s="196">
        <v>0</v>
      </c>
      <c r="G159" s="196">
        <v>0</v>
      </c>
      <c r="H159" s="196">
        <v>0</v>
      </c>
      <c r="I159" s="196">
        <v>1</v>
      </c>
      <c r="J159" s="196">
        <v>31</v>
      </c>
      <c r="K159" s="196">
        <v>0</v>
      </c>
      <c r="L159" s="196">
        <v>0</v>
      </c>
      <c r="M159" s="12"/>
      <c r="N159" s="12"/>
      <c r="O159" s="12"/>
      <c r="P159" s="12"/>
      <c r="Q159" s="12"/>
      <c r="R159" s="12"/>
    </row>
    <row r="160" spans="2:22" ht="17.25" thickBot="1" x14ac:dyDescent="0.3">
      <c r="B160" s="197" t="s">
        <v>148</v>
      </c>
      <c r="C160" s="198">
        <f t="shared" si="9"/>
        <v>2</v>
      </c>
      <c r="D160" s="199">
        <v>0</v>
      </c>
      <c r="E160" s="199">
        <v>0</v>
      </c>
      <c r="F160" s="199">
        <v>0</v>
      </c>
      <c r="G160" s="199">
        <v>0</v>
      </c>
      <c r="H160" s="199">
        <v>0</v>
      </c>
      <c r="I160" s="199">
        <v>0</v>
      </c>
      <c r="J160" s="199">
        <v>2</v>
      </c>
      <c r="K160" s="199">
        <v>0</v>
      </c>
      <c r="L160" s="199">
        <v>0</v>
      </c>
      <c r="M160" s="12"/>
      <c r="N160" s="12"/>
      <c r="O160" s="12"/>
      <c r="P160" s="12"/>
      <c r="Q160" s="12"/>
      <c r="R160" s="12"/>
    </row>
    <row r="161" spans="2:18" x14ac:dyDescent="0.25">
      <c r="B161" s="200" t="s">
        <v>4</v>
      </c>
      <c r="C161" s="201">
        <f>SUM(C157:C160)</f>
        <v>35</v>
      </c>
      <c r="D161" s="202">
        <f t="shared" ref="D161:L161" si="10">SUM(D157:D160)</f>
        <v>1</v>
      </c>
      <c r="E161" s="202">
        <f t="shared" si="10"/>
        <v>0</v>
      </c>
      <c r="F161" s="202">
        <f t="shared" si="10"/>
        <v>0</v>
      </c>
      <c r="G161" s="202">
        <f t="shared" si="10"/>
        <v>0</v>
      </c>
      <c r="H161" s="202">
        <f t="shared" si="10"/>
        <v>0</v>
      </c>
      <c r="I161" s="202">
        <f t="shared" si="10"/>
        <v>1</v>
      </c>
      <c r="J161" s="202">
        <f t="shared" si="10"/>
        <v>33</v>
      </c>
      <c r="K161" s="202">
        <f t="shared" si="10"/>
        <v>0</v>
      </c>
      <c r="L161" s="202">
        <f t="shared" si="10"/>
        <v>0</v>
      </c>
      <c r="M161" s="12"/>
      <c r="N161" s="12"/>
      <c r="O161" s="12"/>
      <c r="P161" s="12"/>
      <c r="Q161" s="12"/>
      <c r="R161" s="12"/>
    </row>
    <row r="162" spans="2:18" ht="15.75" thickBot="1" x14ac:dyDescent="0.3">
      <c r="B162" s="203" t="s">
        <v>44</v>
      </c>
      <c r="C162" s="204">
        <f>SUM(D162:L162)</f>
        <v>1</v>
      </c>
      <c r="D162" s="204">
        <f>D161/$C$161</f>
        <v>2.8571428571428571E-2</v>
      </c>
      <c r="E162" s="204">
        <f t="shared" ref="E162:L162" si="11">E161/$C$161</f>
        <v>0</v>
      </c>
      <c r="F162" s="204">
        <f t="shared" si="11"/>
        <v>0</v>
      </c>
      <c r="G162" s="204">
        <f t="shared" si="11"/>
        <v>0</v>
      </c>
      <c r="H162" s="204">
        <f t="shared" si="11"/>
        <v>0</v>
      </c>
      <c r="I162" s="204">
        <f t="shared" si="11"/>
        <v>2.8571428571428571E-2</v>
      </c>
      <c r="J162" s="204">
        <f t="shared" si="11"/>
        <v>0.94285714285714284</v>
      </c>
      <c r="K162" s="204">
        <f t="shared" si="11"/>
        <v>0</v>
      </c>
      <c r="L162" s="204">
        <f t="shared" si="11"/>
        <v>0</v>
      </c>
      <c r="M162" s="12"/>
      <c r="N162" s="12"/>
      <c r="O162" s="12"/>
      <c r="P162" s="12"/>
      <c r="Q162" s="12"/>
      <c r="R162" s="12"/>
    </row>
    <row r="163" spans="2:18" x14ac:dyDescent="0.25"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  <c r="L163" s="12"/>
      <c r="M163" s="12"/>
      <c r="N163" s="12"/>
      <c r="O163" s="12"/>
      <c r="P163" s="12"/>
      <c r="Q163" s="12"/>
      <c r="R163" s="12"/>
    </row>
    <row r="164" spans="2:18" x14ac:dyDescent="0.25"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12"/>
      <c r="M164" s="12"/>
      <c r="N164" s="12"/>
      <c r="O164" s="12"/>
      <c r="P164" s="12"/>
      <c r="Q164" s="12"/>
      <c r="R164" s="12"/>
    </row>
    <row r="165" spans="2:18" ht="16.5" x14ac:dyDescent="0.25">
      <c r="B165" s="207"/>
      <c r="C165" s="208"/>
      <c r="D165" s="209"/>
      <c r="E165" s="209"/>
      <c r="F165" s="210"/>
      <c r="G165" s="211"/>
      <c r="H165" s="208"/>
      <c r="I165" s="208"/>
      <c r="J165" s="209"/>
      <c r="K165" s="209"/>
      <c r="L165" s="12"/>
      <c r="M165" s="12"/>
      <c r="N165" s="12"/>
      <c r="O165" s="12"/>
      <c r="P165" s="12"/>
      <c r="Q165" s="12"/>
      <c r="R165" s="12"/>
    </row>
    <row r="166" spans="2:18" ht="16.5" x14ac:dyDescent="0.25">
      <c r="B166" s="207"/>
      <c r="C166" s="208"/>
      <c r="D166" s="209"/>
      <c r="E166" s="209"/>
      <c r="F166" s="210"/>
      <c r="G166" s="211"/>
      <c r="H166" s="208"/>
      <c r="I166" s="208"/>
      <c r="J166" s="209"/>
      <c r="K166" s="209"/>
      <c r="L166" s="12"/>
      <c r="M166" s="12"/>
      <c r="N166" s="12"/>
      <c r="O166" s="12"/>
      <c r="P166" s="12"/>
      <c r="Q166" s="12"/>
      <c r="R166" s="12"/>
    </row>
    <row r="167" spans="2:18" ht="15.75" x14ac:dyDescent="0.25">
      <c r="B167" s="212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N167" s="212"/>
      <c r="O167" s="187"/>
      <c r="P167" s="187"/>
      <c r="Q167" s="187"/>
      <c r="R167" s="213"/>
    </row>
    <row r="168" spans="2:18" ht="15.75" x14ac:dyDescent="0.25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214"/>
    </row>
    <row r="169" spans="2:18" x14ac:dyDescent="0.25">
      <c r="B169" s="189"/>
      <c r="C169" s="189"/>
      <c r="D169" s="189"/>
      <c r="E169" s="189"/>
      <c r="F169" s="189"/>
      <c r="G169" s="189"/>
      <c r="H169" s="189"/>
      <c r="I169" s="189"/>
      <c r="J169" s="189"/>
      <c r="K169" s="189"/>
      <c r="L169" s="215"/>
      <c r="R169"/>
    </row>
    <row r="170" spans="2:18" ht="75" x14ac:dyDescent="0.25">
      <c r="B170" s="190" t="s">
        <v>136</v>
      </c>
      <c r="C170" s="191" t="s">
        <v>4</v>
      </c>
      <c r="D170" s="190" t="s">
        <v>137</v>
      </c>
      <c r="E170" s="190" t="s">
        <v>138</v>
      </c>
      <c r="F170" s="190" t="s">
        <v>149</v>
      </c>
      <c r="G170" s="190" t="s">
        <v>150</v>
      </c>
      <c r="H170" s="192" t="s">
        <v>151</v>
      </c>
      <c r="I170" s="190" t="s">
        <v>152</v>
      </c>
      <c r="J170" s="190" t="s">
        <v>153</v>
      </c>
      <c r="K170" s="193" t="s">
        <v>154</v>
      </c>
      <c r="L170" s="190" t="s">
        <v>155</v>
      </c>
      <c r="M170" s="190" t="s">
        <v>156</v>
      </c>
      <c r="N170" s="190" t="s">
        <v>157</v>
      </c>
      <c r="O170" s="190" t="s">
        <v>158</v>
      </c>
      <c r="P170" s="190" t="s">
        <v>159</v>
      </c>
      <c r="Q170" s="190" t="s">
        <v>160</v>
      </c>
      <c r="R170" s="190" t="s">
        <v>161</v>
      </c>
    </row>
    <row r="171" spans="2:18" ht="16.5" x14ac:dyDescent="0.25">
      <c r="B171" s="194" t="s">
        <v>145</v>
      </c>
      <c r="C171" s="195">
        <f>SUM(D171:R171)</f>
        <v>0</v>
      </c>
      <c r="D171" s="196">
        <v>0</v>
      </c>
      <c r="E171" s="196">
        <v>0</v>
      </c>
      <c r="F171" s="196"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0</v>
      </c>
      <c r="N171" s="196">
        <v>0</v>
      </c>
      <c r="O171" s="196">
        <v>0</v>
      </c>
      <c r="P171" s="196">
        <v>0</v>
      </c>
      <c r="Q171" s="196">
        <v>0</v>
      </c>
      <c r="R171" s="196">
        <v>0</v>
      </c>
    </row>
    <row r="172" spans="2:18" ht="16.5" x14ac:dyDescent="0.25">
      <c r="B172" s="194" t="s">
        <v>146</v>
      </c>
      <c r="C172" s="195">
        <f t="shared" ref="C172:C174" si="12">SUM(D172:R172)</f>
        <v>0</v>
      </c>
      <c r="D172" s="196">
        <v>0</v>
      </c>
      <c r="E172" s="196">
        <v>0</v>
      </c>
      <c r="F172" s="196"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0</v>
      </c>
      <c r="N172" s="196">
        <v>0</v>
      </c>
      <c r="O172" s="196">
        <v>0</v>
      </c>
      <c r="P172" s="196">
        <v>0</v>
      </c>
      <c r="Q172" s="196">
        <v>0</v>
      </c>
      <c r="R172" s="196">
        <v>0</v>
      </c>
    </row>
    <row r="173" spans="2:18" ht="16.5" x14ac:dyDescent="0.25">
      <c r="B173" s="194" t="s">
        <v>147</v>
      </c>
      <c r="C173" s="195">
        <f t="shared" si="12"/>
        <v>33</v>
      </c>
      <c r="D173" s="196">
        <v>5</v>
      </c>
      <c r="E173" s="196">
        <v>0</v>
      </c>
      <c r="F173" s="196"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28</v>
      </c>
      <c r="N173" s="196">
        <v>0</v>
      </c>
      <c r="O173" s="196">
        <v>0</v>
      </c>
      <c r="P173" s="196">
        <v>0</v>
      </c>
      <c r="Q173" s="196">
        <v>0</v>
      </c>
      <c r="R173" s="196">
        <v>0</v>
      </c>
    </row>
    <row r="174" spans="2:18" ht="17.25" thickBot="1" x14ac:dyDescent="0.3">
      <c r="B174" s="197" t="s">
        <v>148</v>
      </c>
      <c r="C174" s="216">
        <f t="shared" si="12"/>
        <v>2</v>
      </c>
      <c r="D174" s="199">
        <v>0</v>
      </c>
      <c r="E174" s="199">
        <v>0</v>
      </c>
      <c r="F174" s="199">
        <v>0</v>
      </c>
      <c r="G174" s="199">
        <v>0</v>
      </c>
      <c r="H174" s="199">
        <v>0</v>
      </c>
      <c r="I174" s="199">
        <v>0</v>
      </c>
      <c r="J174" s="199">
        <v>0</v>
      </c>
      <c r="K174" s="199">
        <v>0</v>
      </c>
      <c r="L174" s="199">
        <v>0</v>
      </c>
      <c r="M174" s="199">
        <v>2</v>
      </c>
      <c r="N174" s="199">
        <v>0</v>
      </c>
      <c r="O174" s="199">
        <v>0</v>
      </c>
      <c r="P174" s="199">
        <v>0</v>
      </c>
      <c r="Q174" s="199">
        <v>0</v>
      </c>
      <c r="R174" s="199">
        <v>0</v>
      </c>
    </row>
    <row r="175" spans="2:18" x14ac:dyDescent="0.25">
      <c r="B175" s="200" t="s">
        <v>4</v>
      </c>
      <c r="C175" s="201">
        <f t="shared" ref="C175:R175" si="13">SUM(C171:C174)</f>
        <v>35</v>
      </c>
      <c r="D175" s="201">
        <f t="shared" si="13"/>
        <v>5</v>
      </c>
      <c r="E175" s="201">
        <f t="shared" si="13"/>
        <v>0</v>
      </c>
      <c r="F175" s="201">
        <f t="shared" si="13"/>
        <v>0</v>
      </c>
      <c r="G175" s="201">
        <f t="shared" si="13"/>
        <v>0</v>
      </c>
      <c r="H175" s="201">
        <f t="shared" si="13"/>
        <v>0</v>
      </c>
      <c r="I175" s="201">
        <f t="shared" si="13"/>
        <v>0</v>
      </c>
      <c r="J175" s="201">
        <f t="shared" si="13"/>
        <v>0</v>
      </c>
      <c r="K175" s="201">
        <f t="shared" si="13"/>
        <v>0</v>
      </c>
      <c r="L175" s="201">
        <f t="shared" si="13"/>
        <v>0</v>
      </c>
      <c r="M175" s="201">
        <f t="shared" si="13"/>
        <v>30</v>
      </c>
      <c r="N175" s="201">
        <f t="shared" si="13"/>
        <v>0</v>
      </c>
      <c r="O175" s="201">
        <f t="shared" si="13"/>
        <v>0</v>
      </c>
      <c r="P175" s="201">
        <f t="shared" si="13"/>
        <v>0</v>
      </c>
      <c r="Q175" s="201">
        <f t="shared" si="13"/>
        <v>0</v>
      </c>
      <c r="R175" s="201">
        <f t="shared" si="13"/>
        <v>0</v>
      </c>
    </row>
    <row r="176" spans="2:18" ht="15.75" thickBot="1" x14ac:dyDescent="0.3">
      <c r="B176" s="203" t="s">
        <v>44</v>
      </c>
      <c r="C176" s="204">
        <f>SUM(D176:Q176)</f>
        <v>1</v>
      </c>
      <c r="D176" s="204">
        <f>D175/$C$175</f>
        <v>0.14285714285714285</v>
      </c>
      <c r="E176" s="204">
        <f t="shared" ref="E176:R176" si="14">E175/$C$175</f>
        <v>0</v>
      </c>
      <c r="F176" s="204">
        <f t="shared" si="14"/>
        <v>0</v>
      </c>
      <c r="G176" s="204">
        <f t="shared" si="14"/>
        <v>0</v>
      </c>
      <c r="H176" s="204">
        <f t="shared" si="14"/>
        <v>0</v>
      </c>
      <c r="I176" s="204">
        <f t="shared" si="14"/>
        <v>0</v>
      </c>
      <c r="J176" s="204">
        <f t="shared" si="14"/>
        <v>0</v>
      </c>
      <c r="K176" s="204">
        <f t="shared" si="14"/>
        <v>0</v>
      </c>
      <c r="L176" s="204">
        <f t="shared" si="14"/>
        <v>0</v>
      </c>
      <c r="M176" s="204">
        <f t="shared" si="14"/>
        <v>0.8571428571428571</v>
      </c>
      <c r="N176" s="204">
        <f t="shared" si="14"/>
        <v>0</v>
      </c>
      <c r="O176" s="204">
        <f t="shared" si="14"/>
        <v>0</v>
      </c>
      <c r="P176" s="204">
        <f t="shared" si="14"/>
        <v>0</v>
      </c>
      <c r="Q176" s="204">
        <f t="shared" si="14"/>
        <v>0</v>
      </c>
      <c r="R176" s="204">
        <f t="shared" si="14"/>
        <v>0</v>
      </c>
    </row>
    <row r="177" spans="2:19" x14ac:dyDescent="0.25"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17"/>
    </row>
    <row r="178" spans="2:19" ht="24.75" customHeight="1" x14ac:dyDescent="0.25"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17"/>
    </row>
    <row r="179" spans="2:19" x14ac:dyDescent="0.25">
      <c r="B179" s="12"/>
      <c r="C179" s="12"/>
      <c r="D179" s="12"/>
      <c r="E179" s="37"/>
      <c r="F179" s="37"/>
      <c r="G179" s="37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2:19" x14ac:dyDescent="0.25">
      <c r="B180" s="12"/>
      <c r="C180" s="12"/>
      <c r="D180" s="12"/>
      <c r="E180" s="37"/>
      <c r="F180" s="37"/>
      <c r="G180" s="37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2:19" x14ac:dyDescent="0.25">
      <c r="B181" s="12"/>
      <c r="C181" s="12"/>
      <c r="D181" s="12"/>
      <c r="E181" s="37"/>
      <c r="F181" s="37"/>
      <c r="G181" s="37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2:19" ht="16.5" customHeight="1" x14ac:dyDescent="0.25">
      <c r="B182" s="218"/>
      <c r="C182" s="218"/>
      <c r="D182" s="218"/>
      <c r="E182" s="89"/>
      <c r="F182" s="89"/>
      <c r="G182" s="89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</row>
    <row r="183" spans="2:19" ht="44.25" customHeight="1" x14ac:dyDescent="0.2">
      <c r="B183" s="98"/>
      <c r="C183" s="98"/>
      <c r="D183" s="98"/>
      <c r="E183" s="98"/>
      <c r="F183" s="58"/>
      <c r="G183" s="219"/>
      <c r="H183" s="57"/>
      <c r="I183" s="37"/>
      <c r="J183" s="12"/>
      <c r="K183" s="98"/>
      <c r="L183" s="98"/>
      <c r="M183" s="98"/>
      <c r="N183" s="49"/>
      <c r="O183" s="49"/>
      <c r="P183" s="12"/>
      <c r="Q183" s="12"/>
      <c r="R183" s="12"/>
      <c r="S183" s="12"/>
    </row>
    <row r="184" spans="2:19" ht="8.25" customHeight="1" x14ac:dyDescent="0.2">
      <c r="B184" s="98"/>
      <c r="C184" s="98"/>
      <c r="D184" s="98"/>
      <c r="E184" s="98"/>
      <c r="F184" s="58"/>
      <c r="G184" s="57"/>
      <c r="H184" s="57"/>
      <c r="I184" s="37"/>
      <c r="J184" s="12"/>
      <c r="K184" s="98"/>
      <c r="L184" s="98"/>
      <c r="M184" s="98"/>
      <c r="N184" s="49"/>
      <c r="O184" s="49"/>
      <c r="P184" s="12"/>
      <c r="Q184" s="12"/>
      <c r="R184" s="12"/>
      <c r="S184" s="12"/>
    </row>
    <row r="185" spans="2:19" ht="19.5" customHeight="1" x14ac:dyDescent="0.2">
      <c r="B185" s="13" t="s">
        <v>73</v>
      </c>
      <c r="C185" s="13"/>
      <c r="D185" s="65" t="s">
        <v>4</v>
      </c>
      <c r="E185" s="66" t="s">
        <v>44</v>
      </c>
      <c r="F185" s="58"/>
      <c r="G185" s="57"/>
      <c r="H185" s="57"/>
      <c r="I185" s="220"/>
      <c r="J185" s="221"/>
      <c r="K185" s="13" t="s">
        <v>162</v>
      </c>
      <c r="L185" s="13"/>
      <c r="M185" s="65" t="s">
        <v>4</v>
      </c>
      <c r="N185" s="66" t="s">
        <v>44</v>
      </c>
      <c r="O185" s="37"/>
      <c r="P185" s="12"/>
      <c r="Q185" s="12"/>
      <c r="R185" s="12"/>
      <c r="S185" s="12"/>
    </row>
    <row r="186" spans="2:19" ht="19.5" customHeight="1" x14ac:dyDescent="0.25">
      <c r="B186" s="222" t="s">
        <v>163</v>
      </c>
      <c r="C186" s="222"/>
      <c r="D186" s="108">
        <v>0</v>
      </c>
      <c r="E186" s="109">
        <f>D186/$D$190</f>
        <v>0</v>
      </c>
      <c r="F186" s="58"/>
      <c r="G186"/>
      <c r="H186" s="223"/>
      <c r="J186" s="221"/>
      <c r="K186" s="222" t="s">
        <v>164</v>
      </c>
      <c r="L186" s="222"/>
      <c r="M186" s="108">
        <v>17</v>
      </c>
      <c r="N186" s="109">
        <f>M186/$M$190</f>
        <v>0.48571428571428571</v>
      </c>
      <c r="O186" s="37"/>
      <c r="P186" s="12"/>
      <c r="Q186" s="12"/>
      <c r="R186" s="12"/>
      <c r="S186" s="12"/>
    </row>
    <row r="187" spans="2:19" ht="19.5" customHeight="1" x14ac:dyDescent="0.25">
      <c r="B187" s="222" t="s">
        <v>83</v>
      </c>
      <c r="C187" s="222"/>
      <c r="D187" s="108">
        <v>13</v>
      </c>
      <c r="E187" s="109">
        <f>D187/$D$190</f>
        <v>0.37142857142857144</v>
      </c>
      <c r="F187" s="224"/>
      <c r="G187"/>
      <c r="H187" s="225"/>
      <c r="J187" s="221"/>
      <c r="K187" s="222" t="s">
        <v>165</v>
      </c>
      <c r="L187" s="222"/>
      <c r="M187" s="108">
        <v>14</v>
      </c>
      <c r="N187" s="109">
        <f t="shared" ref="N187:N189" si="15">M187/$M$190</f>
        <v>0.4</v>
      </c>
      <c r="O187" s="37"/>
      <c r="P187" s="12"/>
      <c r="Q187" s="12"/>
      <c r="R187" s="12"/>
      <c r="S187" s="12"/>
    </row>
    <row r="188" spans="2:19" ht="19.5" customHeight="1" x14ac:dyDescent="0.25">
      <c r="B188" s="222" t="s">
        <v>84</v>
      </c>
      <c r="C188" s="222"/>
      <c r="D188" s="108">
        <v>19</v>
      </c>
      <c r="E188" s="109">
        <f>D188/$D$190</f>
        <v>0.54285714285714282</v>
      </c>
      <c r="F188" s="224"/>
      <c r="G188"/>
      <c r="H188"/>
      <c r="I188" s="226"/>
      <c r="J188" s="221"/>
      <c r="K188" s="222" t="s">
        <v>166</v>
      </c>
      <c r="L188" s="222"/>
      <c r="M188" s="108">
        <v>3</v>
      </c>
      <c r="N188" s="109">
        <f t="shared" si="15"/>
        <v>8.5714285714285715E-2</v>
      </c>
      <c r="O188" s="37"/>
      <c r="P188" s="12"/>
      <c r="Q188" s="12"/>
      <c r="R188" s="12"/>
      <c r="S188" s="12"/>
    </row>
    <row r="189" spans="2:19" ht="19.5" customHeight="1" thickBot="1" x14ac:dyDescent="0.3">
      <c r="B189" s="222" t="s">
        <v>87</v>
      </c>
      <c r="C189" s="222"/>
      <c r="D189" s="227">
        <v>3</v>
      </c>
      <c r="E189" s="109">
        <f>D189/$D$190</f>
        <v>8.5714285714285715E-2</v>
      </c>
      <c r="F189" s="224"/>
      <c r="G189" s="57"/>
      <c r="H189" s="57"/>
      <c r="I189" s="228"/>
      <c r="J189" s="221"/>
      <c r="K189" s="229" t="s">
        <v>167</v>
      </c>
      <c r="L189" s="229"/>
      <c r="M189" s="82">
        <v>1</v>
      </c>
      <c r="N189" s="109">
        <f t="shared" si="15"/>
        <v>2.8571428571428571E-2</v>
      </c>
      <c r="O189" s="37"/>
      <c r="P189" s="12"/>
      <c r="Q189" s="12"/>
      <c r="R189" s="12"/>
      <c r="S189" s="12"/>
    </row>
    <row r="190" spans="2:19" ht="19.5" customHeight="1" x14ac:dyDescent="0.2">
      <c r="B190" s="93" t="s">
        <v>4</v>
      </c>
      <c r="C190" s="93"/>
      <c r="D190" s="230">
        <f>SUM(D186:D189)</f>
        <v>35</v>
      </c>
      <c r="E190" s="86">
        <f>SUM(E186:E189)</f>
        <v>1</v>
      </c>
      <c r="F190" s="58"/>
      <c r="G190" s="57"/>
      <c r="H190" s="57"/>
      <c r="I190" s="220"/>
      <c r="J190" s="221"/>
      <c r="K190" s="93" t="s">
        <v>4</v>
      </c>
      <c r="L190" s="93"/>
      <c r="M190" s="85">
        <f>SUM(M186:M189)</f>
        <v>35</v>
      </c>
      <c r="N190" s="86">
        <f>SUM(N186:N189)</f>
        <v>1</v>
      </c>
      <c r="O190" s="37"/>
      <c r="P190" s="12"/>
      <c r="Q190" s="12"/>
      <c r="R190" s="12"/>
      <c r="S190" s="12"/>
    </row>
    <row r="191" spans="2:19" s="126" customFormat="1" ht="16.5" x14ac:dyDescent="0.2">
      <c r="F191" s="231"/>
      <c r="G191" s="232"/>
      <c r="H191" s="232"/>
      <c r="I191" s="233"/>
      <c r="J191" s="234"/>
      <c r="K191" s="235"/>
      <c r="L191" s="235"/>
      <c r="M191" s="236"/>
      <c r="N191" s="237"/>
      <c r="O191" s="135"/>
      <c r="P191" s="51"/>
      <c r="Q191" s="51"/>
      <c r="R191" s="51"/>
      <c r="S191" s="51"/>
    </row>
    <row r="192" spans="2:19" s="126" customFormat="1" ht="16.5" x14ac:dyDescent="0.2">
      <c r="B192" s="235"/>
      <c r="C192" s="235"/>
      <c r="D192" s="236"/>
      <c r="E192" s="237"/>
      <c r="F192" s="231"/>
      <c r="G192" s="232"/>
      <c r="H192" s="232"/>
      <c r="I192" s="233"/>
      <c r="J192" s="234"/>
      <c r="K192" s="235"/>
      <c r="L192" s="235"/>
      <c r="M192" s="236"/>
      <c r="N192" s="237"/>
      <c r="O192" s="135"/>
      <c r="P192" s="51"/>
      <c r="Q192" s="51"/>
      <c r="R192" s="51"/>
      <c r="S192" s="51"/>
    </row>
    <row r="193" spans="2:18" x14ac:dyDescent="0.2">
      <c r="B193" s="37"/>
      <c r="C193" s="37"/>
      <c r="D193" s="37"/>
      <c r="E193" s="37"/>
      <c r="F193" s="58"/>
      <c r="G193" s="57"/>
      <c r="H193" s="57"/>
      <c r="I193" s="12"/>
      <c r="J193" s="12"/>
      <c r="K193" s="12"/>
      <c r="L193" s="12"/>
      <c r="M193" s="37"/>
      <c r="N193" s="12"/>
      <c r="O193" s="12"/>
      <c r="P193" s="12"/>
      <c r="Q193" s="12"/>
      <c r="R193" s="12"/>
    </row>
    <row r="194" spans="2:18" x14ac:dyDescent="0.25">
      <c r="B194" s="37"/>
      <c r="C194" s="37"/>
      <c r="D194" s="37"/>
      <c r="E194" s="37"/>
      <c r="F194" s="37"/>
      <c r="G194" s="37"/>
      <c r="H194" s="12"/>
      <c r="I194" s="12"/>
      <c r="J194" s="12"/>
      <c r="K194" s="12"/>
      <c r="L194" s="12"/>
      <c r="M194" s="37"/>
      <c r="N194" s="12"/>
      <c r="O194" s="12"/>
      <c r="P194" s="12"/>
      <c r="Q194" s="12"/>
      <c r="R194" s="12"/>
    </row>
    <row r="195" spans="2:18" ht="24.75" customHeight="1" x14ac:dyDescent="0.25">
      <c r="I195"/>
      <c r="J195"/>
      <c r="K195"/>
      <c r="L195"/>
      <c r="M195"/>
    </row>
    <row r="196" spans="2:18" ht="19.5" customHeight="1" x14ac:dyDescent="0.25">
      <c r="B196" s="13" t="s">
        <v>168</v>
      </c>
      <c r="C196" s="13"/>
      <c r="D196" s="65" t="s">
        <v>4</v>
      </c>
      <c r="E196" s="66" t="s">
        <v>44</v>
      </c>
      <c r="I196"/>
      <c r="J196"/>
      <c r="K196"/>
      <c r="L196"/>
      <c r="M196"/>
    </row>
    <row r="197" spans="2:18" ht="19.5" customHeight="1" x14ac:dyDescent="0.25">
      <c r="B197" s="222" t="s">
        <v>169</v>
      </c>
      <c r="C197" s="222"/>
      <c r="D197" s="238">
        <v>9</v>
      </c>
      <c r="E197" s="109">
        <f>D197/$D$200</f>
        <v>0.25714285714285712</v>
      </c>
      <c r="I197"/>
      <c r="J197"/>
      <c r="K197"/>
      <c r="L197"/>
      <c r="M197"/>
    </row>
    <row r="198" spans="2:18" ht="19.5" customHeight="1" x14ac:dyDescent="0.25">
      <c r="B198" s="222" t="s">
        <v>170</v>
      </c>
      <c r="C198" s="222"/>
      <c r="D198" s="238">
        <v>25</v>
      </c>
      <c r="E198" s="109">
        <f>D198/$D$200</f>
        <v>0.7142857142857143</v>
      </c>
      <c r="I198"/>
      <c r="J198"/>
      <c r="K198"/>
      <c r="L198"/>
      <c r="M198"/>
    </row>
    <row r="199" spans="2:18" ht="19.5" customHeight="1" thickBot="1" x14ac:dyDescent="0.3">
      <c r="B199" s="239" t="s">
        <v>171</v>
      </c>
      <c r="C199" s="239"/>
      <c r="D199" s="227">
        <v>1</v>
      </c>
      <c r="E199" s="240">
        <f>+D199/D200</f>
        <v>2.8571428571428571E-2</v>
      </c>
      <c r="I199"/>
      <c r="J199"/>
      <c r="K199"/>
      <c r="L199"/>
      <c r="M199"/>
    </row>
    <row r="200" spans="2:18" ht="19.5" customHeight="1" x14ac:dyDescent="0.25">
      <c r="B200" s="139" t="s">
        <v>4</v>
      </c>
      <c r="C200" s="139"/>
      <c r="D200" s="230">
        <f>SUM(D197:D199)</f>
        <v>35</v>
      </c>
      <c r="E200" s="241">
        <f>SUM(E197:E199)</f>
        <v>1</v>
      </c>
      <c r="I200"/>
      <c r="J200"/>
      <c r="K200"/>
      <c r="L200"/>
      <c r="M200"/>
    </row>
    <row r="201" spans="2:18" x14ac:dyDescent="0.25">
      <c r="I201"/>
      <c r="J201"/>
      <c r="K201"/>
      <c r="L201"/>
      <c r="M201"/>
    </row>
    <row r="202" spans="2:18" x14ac:dyDescent="0.25">
      <c r="H202" s="242"/>
      <c r="I202" s="242"/>
      <c r="J202"/>
      <c r="K202"/>
      <c r="L202"/>
      <c r="M202"/>
    </row>
    <row r="206" spans="2:18" x14ac:dyDescent="0.25">
      <c r="B206" s="37"/>
      <c r="C206" s="98"/>
      <c r="D206" s="98"/>
      <c r="E206" s="98"/>
      <c r="F206" s="98"/>
      <c r="G206" s="141"/>
      <c r="H206" s="12"/>
      <c r="I206" s="243"/>
      <c r="J206" s="243"/>
      <c r="K206" s="243"/>
    </row>
    <row r="207" spans="2:18" x14ac:dyDescent="0.25">
      <c r="B207" s="37"/>
      <c r="C207" s="98"/>
      <c r="D207" s="98"/>
      <c r="E207" s="98"/>
      <c r="F207" s="98"/>
      <c r="G207" s="141"/>
      <c r="H207" s="12"/>
      <c r="I207" s="243"/>
      <c r="J207" s="243"/>
      <c r="K207" s="243"/>
    </row>
    <row r="208" spans="2:18" x14ac:dyDescent="0.25">
      <c r="B208" s="37"/>
      <c r="G208" s="141"/>
      <c r="H208" s="89"/>
      <c r="I208" s="89"/>
      <c r="J208" s="89"/>
      <c r="K208" s="12"/>
    </row>
    <row r="209" spans="2:13" ht="12" customHeight="1" x14ac:dyDescent="0.25">
      <c r="B209" s="37"/>
      <c r="G209" s="89"/>
      <c r="H209" s="244"/>
      <c r="I209" s="37"/>
      <c r="J209" s="37"/>
      <c r="K209" s="89"/>
    </row>
    <row r="210" spans="2:13" ht="34.5" customHeight="1" x14ac:dyDescent="0.25">
      <c r="B210" s="245" t="s">
        <v>3</v>
      </c>
      <c r="C210" s="245"/>
      <c r="D210" s="246">
        <v>2024</v>
      </c>
      <c r="E210" s="246">
        <v>2025</v>
      </c>
      <c r="F210" s="16" t="s">
        <v>172</v>
      </c>
      <c r="J210" s="37"/>
      <c r="K210" s="89"/>
    </row>
    <row r="211" spans="2:13" ht="27" customHeight="1" x14ac:dyDescent="0.25">
      <c r="B211" s="247" t="s">
        <v>7</v>
      </c>
      <c r="C211" s="247"/>
      <c r="D211" s="248">
        <v>19</v>
      </c>
      <c r="E211" s="248">
        <v>22</v>
      </c>
      <c r="F211" s="249">
        <f t="shared" ref="F211:F220" si="16">E211/D211-1</f>
        <v>0.15789473684210531</v>
      </c>
      <c r="J211" s="37"/>
      <c r="K211" s="89"/>
    </row>
    <row r="212" spans="2:13" ht="27" customHeight="1" thickBot="1" x14ac:dyDescent="0.3">
      <c r="B212" s="247" t="s">
        <v>9</v>
      </c>
      <c r="C212" s="247"/>
      <c r="D212" s="248">
        <v>18</v>
      </c>
      <c r="E212" s="250">
        <v>13</v>
      </c>
      <c r="F212" s="249">
        <f t="shared" si="16"/>
        <v>-0.27777777777777779</v>
      </c>
      <c r="J212" s="37"/>
      <c r="K212" s="89"/>
    </row>
    <row r="213" spans="2:13" ht="27" hidden="1" customHeight="1" x14ac:dyDescent="0.25">
      <c r="B213" s="247" t="s">
        <v>173</v>
      </c>
      <c r="C213" s="247"/>
      <c r="D213" s="248">
        <v>16</v>
      </c>
      <c r="E213" s="250"/>
      <c r="F213" s="249">
        <f t="shared" si="16"/>
        <v>-1</v>
      </c>
      <c r="J213" s="37"/>
      <c r="K213" s="89"/>
    </row>
    <row r="214" spans="2:13" ht="27" hidden="1" customHeight="1" x14ac:dyDescent="0.25">
      <c r="B214" s="247" t="s">
        <v>174</v>
      </c>
      <c r="C214" s="247"/>
      <c r="D214" s="248">
        <v>22</v>
      </c>
      <c r="E214" s="250"/>
      <c r="F214" s="249">
        <f t="shared" si="16"/>
        <v>-1</v>
      </c>
      <c r="J214" s="37"/>
      <c r="K214" s="89"/>
    </row>
    <row r="215" spans="2:13" ht="27" hidden="1" customHeight="1" x14ac:dyDescent="0.25">
      <c r="B215" s="247" t="s">
        <v>175</v>
      </c>
      <c r="C215" s="247"/>
      <c r="D215" s="248">
        <v>12</v>
      </c>
      <c r="E215" s="250"/>
      <c r="F215" s="249">
        <f t="shared" si="16"/>
        <v>-1</v>
      </c>
      <c r="J215" s="37"/>
      <c r="K215" s="89"/>
    </row>
    <row r="216" spans="2:13" ht="27" hidden="1" customHeight="1" x14ac:dyDescent="0.25">
      <c r="B216" s="247" t="s">
        <v>176</v>
      </c>
      <c r="C216" s="247"/>
      <c r="D216" s="248">
        <v>22</v>
      </c>
      <c r="E216" s="250"/>
      <c r="F216" s="249">
        <f t="shared" si="16"/>
        <v>-1</v>
      </c>
      <c r="J216" s="37"/>
      <c r="K216" s="89"/>
    </row>
    <row r="217" spans="2:13" ht="27" hidden="1" customHeight="1" x14ac:dyDescent="0.25">
      <c r="B217" s="247" t="s">
        <v>177</v>
      </c>
      <c r="C217" s="247"/>
      <c r="D217" s="248">
        <v>26</v>
      </c>
      <c r="E217" s="250"/>
      <c r="F217" s="249">
        <f t="shared" si="16"/>
        <v>-1</v>
      </c>
      <c r="J217" s="37"/>
      <c r="K217" s="89"/>
    </row>
    <row r="218" spans="2:13" ht="27" hidden="1" customHeight="1" x14ac:dyDescent="0.25">
      <c r="B218" s="247" t="s">
        <v>178</v>
      </c>
      <c r="C218" s="247"/>
      <c r="D218" s="248">
        <v>13</v>
      </c>
      <c r="E218" s="250"/>
      <c r="F218" s="249">
        <f t="shared" si="16"/>
        <v>-1</v>
      </c>
      <c r="J218" s="37"/>
      <c r="K218" s="89"/>
    </row>
    <row r="219" spans="2:13" ht="27" hidden="1" customHeight="1" x14ac:dyDescent="0.25">
      <c r="B219" s="247" t="s">
        <v>179</v>
      </c>
      <c r="C219" s="247"/>
      <c r="D219" s="248">
        <v>14</v>
      </c>
      <c r="E219" s="250"/>
      <c r="F219" s="249">
        <f t="shared" si="16"/>
        <v>-1</v>
      </c>
      <c r="J219" s="37"/>
      <c r="K219" s="89"/>
    </row>
    <row r="220" spans="2:13" ht="27" hidden="1" customHeight="1" x14ac:dyDescent="0.25">
      <c r="B220" s="247" t="s">
        <v>180</v>
      </c>
      <c r="C220" s="247"/>
      <c r="D220" s="248">
        <v>26</v>
      </c>
      <c r="E220" s="250"/>
      <c r="F220" s="249">
        <f t="shared" si="16"/>
        <v>-1</v>
      </c>
      <c r="J220" s="37"/>
      <c r="K220" s="89"/>
    </row>
    <row r="221" spans="2:13" ht="27" hidden="1" customHeight="1" x14ac:dyDescent="0.25">
      <c r="B221" s="247" t="s">
        <v>181</v>
      </c>
      <c r="C221" s="247"/>
      <c r="D221" s="248">
        <v>23</v>
      </c>
      <c r="E221" s="250"/>
      <c r="F221" s="249">
        <f>E221/D221-1</f>
        <v>-1</v>
      </c>
      <c r="J221" s="37"/>
      <c r="K221" s="89"/>
    </row>
    <row r="222" spans="2:13" ht="27" hidden="1" customHeight="1" thickBot="1" x14ac:dyDescent="0.3">
      <c r="B222" s="247" t="s">
        <v>182</v>
      </c>
      <c r="C222" s="247"/>
      <c r="D222" s="248">
        <v>22</v>
      </c>
      <c r="E222" s="250"/>
      <c r="F222" s="249">
        <f>E222/D222-1</f>
        <v>-1</v>
      </c>
      <c r="J222" s="37"/>
      <c r="K222" s="89"/>
    </row>
    <row r="223" spans="2:13" ht="24" customHeight="1" x14ac:dyDescent="0.25">
      <c r="B223" s="251" t="s">
        <v>4</v>
      </c>
      <c r="C223" s="251"/>
      <c r="D223" s="252">
        <f>SUM(D211:D212)</f>
        <v>37</v>
      </c>
      <c r="E223" s="252">
        <f>SUM(E211:E222)</f>
        <v>35</v>
      </c>
      <c r="F223" s="253">
        <f>E223/D223-1</f>
        <v>-5.4054054054054057E-2</v>
      </c>
      <c r="J223" s="37"/>
      <c r="K223" s="89"/>
    </row>
    <row r="224" spans="2:13" x14ac:dyDescent="0.25">
      <c r="I224"/>
      <c r="J224"/>
      <c r="K224"/>
      <c r="L224"/>
      <c r="M224"/>
    </row>
    <row r="225" spans="2:13" x14ac:dyDescent="0.25">
      <c r="B225" s="254" t="s">
        <v>183</v>
      </c>
      <c r="I225"/>
      <c r="J225"/>
      <c r="K225"/>
      <c r="L225"/>
      <c r="M225"/>
    </row>
    <row r="226" spans="2:13" x14ac:dyDescent="0.25">
      <c r="B226" s="45" t="s">
        <v>184</v>
      </c>
    </row>
  </sheetData>
  <mergeCells count="77">
    <mergeCell ref="B220:C220"/>
    <mergeCell ref="B221:C221"/>
    <mergeCell ref="B222:C222"/>
    <mergeCell ref="B223:C223"/>
    <mergeCell ref="B214:C214"/>
    <mergeCell ref="B215:C215"/>
    <mergeCell ref="B216:C216"/>
    <mergeCell ref="B217:C217"/>
    <mergeCell ref="B218:C218"/>
    <mergeCell ref="B219:C219"/>
    <mergeCell ref="C206:F207"/>
    <mergeCell ref="I206:K207"/>
    <mergeCell ref="B210:C210"/>
    <mergeCell ref="B211:C211"/>
    <mergeCell ref="B212:C212"/>
    <mergeCell ref="B213:C213"/>
    <mergeCell ref="B185:C185"/>
    <mergeCell ref="K185:L185"/>
    <mergeCell ref="B190:C190"/>
    <mergeCell ref="K190:L190"/>
    <mergeCell ref="B196:C196"/>
    <mergeCell ref="B200:C200"/>
    <mergeCell ref="M129:M130"/>
    <mergeCell ref="N129:N130"/>
    <mergeCell ref="K136:L136"/>
    <mergeCell ref="K137:R138"/>
    <mergeCell ref="B150:D150"/>
    <mergeCell ref="B183:E184"/>
    <mergeCell ref="K183:M184"/>
    <mergeCell ref="K103:L103"/>
    <mergeCell ref="K107:L107"/>
    <mergeCell ref="B109:F109"/>
    <mergeCell ref="B111:D111"/>
    <mergeCell ref="H111:I111"/>
    <mergeCell ref="K129:L130"/>
    <mergeCell ref="G87:I87"/>
    <mergeCell ref="B89:C89"/>
    <mergeCell ref="B95:D96"/>
    <mergeCell ref="K95:O96"/>
    <mergeCell ref="K97:L97"/>
    <mergeCell ref="K100:L100"/>
    <mergeCell ref="I65:J65"/>
    <mergeCell ref="I66:J66"/>
    <mergeCell ref="I67:J67"/>
    <mergeCell ref="B75:C75"/>
    <mergeCell ref="G75:I75"/>
    <mergeCell ref="L79:M79"/>
    <mergeCell ref="I59:J59"/>
    <mergeCell ref="I60:J60"/>
    <mergeCell ref="I61:J61"/>
    <mergeCell ref="I62:J62"/>
    <mergeCell ref="I63:J63"/>
    <mergeCell ref="I64:J64"/>
    <mergeCell ref="I53:J53"/>
    <mergeCell ref="I54:J54"/>
    <mergeCell ref="I55:J55"/>
    <mergeCell ref="I56:J56"/>
    <mergeCell ref="I57:J57"/>
    <mergeCell ref="I58:J58"/>
    <mergeCell ref="I47:J47"/>
    <mergeCell ref="I48:J48"/>
    <mergeCell ref="I49:J49"/>
    <mergeCell ref="I50:J50"/>
    <mergeCell ref="I51:J51"/>
    <mergeCell ref="I52:J52"/>
    <mergeCell ref="J40:N40"/>
    <mergeCell ref="I42:J42"/>
    <mergeCell ref="I43:J43"/>
    <mergeCell ref="I44:J44"/>
    <mergeCell ref="I45:J45"/>
    <mergeCell ref="I46:J46"/>
    <mergeCell ref="B5:R6"/>
    <mergeCell ref="B7:P7"/>
    <mergeCell ref="B9:P10"/>
    <mergeCell ref="B12:P12"/>
    <mergeCell ref="B17:C17"/>
    <mergeCell ref="B20:C20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49" fitToHeight="3" orientation="portrait" r:id="rId1"/>
  <rowBreaks count="2" manualBreakCount="2">
    <brk id="89" min="1" max="18" man="1"/>
    <brk id="167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2025-03-17T22:41:54Z</dcterms:created>
  <dcterms:modified xsi:type="dcterms:W3CDTF">2025-03-17T22:42:35Z</dcterms:modified>
</cp:coreProperties>
</file>