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rzo\"/>
    </mc:Choice>
  </mc:AlternateContent>
  <xr:revisionPtr revIDLastSave="0" documentId="8_{1F8F22A9-CFD3-4555-8C43-169F3BF1B838}" xr6:coauthVersionLast="47" xr6:coauthVersionMax="47" xr10:uidLastSave="{00000000-0000-0000-0000-000000000000}"/>
  <bookViews>
    <workbookView xWindow="2730" yWindow="2730" windowWidth="25185" windowHeight="11325" xr2:uid="{B1285BE3-2082-4410-9F98-79057D15D16C}"/>
  </bookViews>
  <sheets>
    <sheet name="Casos del CEM" sheetId="1" r:id="rId1"/>
  </sheets>
  <externalReferences>
    <externalReference r:id="rId2"/>
    <externalReference r:id="rId3"/>
  </externalReferences>
  <definedNames>
    <definedName name="_xlnm.Print_Area" localSheetId="0">'Casos del CEM'!$A$1:$S$347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3" i="1" l="1"/>
  <c r="M343" i="1" s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E321" i="1"/>
  <c r="D321" i="1"/>
  <c r="F321" i="1" s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8" i="1" s="1"/>
  <c r="D294" i="1"/>
  <c r="N284" i="1"/>
  <c r="O283" i="1"/>
  <c r="O284" i="1" s="1"/>
  <c r="N283" i="1"/>
  <c r="M283" i="1"/>
  <c r="F283" i="1"/>
  <c r="E283" i="1"/>
  <c r="D283" i="1" s="1"/>
  <c r="M282" i="1"/>
  <c r="D282" i="1"/>
  <c r="M281" i="1"/>
  <c r="D281" i="1"/>
  <c r="M280" i="1"/>
  <c r="D280" i="1"/>
  <c r="M279" i="1"/>
  <c r="D279" i="1"/>
  <c r="G269" i="1"/>
  <c r="F269" i="1"/>
  <c r="E269" i="1"/>
  <c r="D269" i="1"/>
  <c r="K238" i="1"/>
  <c r="J238" i="1"/>
  <c r="I238" i="1"/>
  <c r="G238" i="1"/>
  <c r="F238" i="1"/>
  <c r="E238" i="1"/>
  <c r="H237" i="1"/>
  <c r="D237" i="1"/>
  <c r="C237" i="1"/>
  <c r="H236" i="1"/>
  <c r="D236" i="1"/>
  <c r="C236" i="1"/>
  <c r="H235" i="1"/>
  <c r="D235" i="1"/>
  <c r="C235" i="1" s="1"/>
  <c r="H234" i="1"/>
  <c r="D234" i="1"/>
  <c r="C234" i="1" s="1"/>
  <c r="H233" i="1"/>
  <c r="D233" i="1"/>
  <c r="C233" i="1"/>
  <c r="H232" i="1"/>
  <c r="D232" i="1"/>
  <c r="C232" i="1"/>
  <c r="H231" i="1"/>
  <c r="D231" i="1"/>
  <c r="C231" i="1" s="1"/>
  <c r="H230" i="1"/>
  <c r="D230" i="1"/>
  <c r="C230" i="1" s="1"/>
  <c r="H229" i="1"/>
  <c r="D229" i="1"/>
  <c r="C229" i="1"/>
  <c r="H228" i="1"/>
  <c r="D228" i="1"/>
  <c r="C228" i="1"/>
  <c r="H227" i="1"/>
  <c r="D227" i="1"/>
  <c r="C227" i="1" s="1"/>
  <c r="H226" i="1"/>
  <c r="D226" i="1"/>
  <c r="C226" i="1" s="1"/>
  <c r="H225" i="1"/>
  <c r="D225" i="1"/>
  <c r="C225" i="1"/>
  <c r="H224" i="1"/>
  <c r="D224" i="1"/>
  <c r="C224" i="1"/>
  <c r="H223" i="1"/>
  <c r="D223" i="1"/>
  <c r="C223" i="1" s="1"/>
  <c r="H222" i="1"/>
  <c r="D222" i="1"/>
  <c r="C222" i="1" s="1"/>
  <c r="H221" i="1"/>
  <c r="D221" i="1"/>
  <c r="C221" i="1"/>
  <c r="H220" i="1"/>
  <c r="D220" i="1"/>
  <c r="C220" i="1"/>
  <c r="H219" i="1"/>
  <c r="D219" i="1"/>
  <c r="C219" i="1" s="1"/>
  <c r="H218" i="1"/>
  <c r="D218" i="1"/>
  <c r="C218" i="1" s="1"/>
  <c r="H217" i="1"/>
  <c r="D217" i="1"/>
  <c r="C217" i="1"/>
  <c r="H216" i="1"/>
  <c r="D216" i="1"/>
  <c r="C216" i="1"/>
  <c r="H215" i="1"/>
  <c r="H238" i="1" s="1"/>
  <c r="D215" i="1"/>
  <c r="C215" i="1" s="1"/>
  <c r="H214" i="1"/>
  <c r="D214" i="1"/>
  <c r="C214" i="1" s="1"/>
  <c r="H213" i="1"/>
  <c r="D213" i="1"/>
  <c r="C213" i="1"/>
  <c r="J203" i="1"/>
  <c r="I203" i="1"/>
  <c r="H203" i="1"/>
  <c r="G203" i="1"/>
  <c r="F203" i="1"/>
  <c r="E203" i="1"/>
  <c r="D203" i="1"/>
  <c r="C202" i="1"/>
  <c r="H268" i="1" s="1"/>
  <c r="C268" i="1" s="1"/>
  <c r="C201" i="1"/>
  <c r="H267" i="1" s="1"/>
  <c r="C267" i="1" s="1"/>
  <c r="C200" i="1"/>
  <c r="H266" i="1" s="1"/>
  <c r="C266" i="1" s="1"/>
  <c r="C199" i="1"/>
  <c r="H265" i="1" s="1"/>
  <c r="C265" i="1" s="1"/>
  <c r="C198" i="1"/>
  <c r="H264" i="1" s="1"/>
  <c r="C264" i="1" s="1"/>
  <c r="C197" i="1"/>
  <c r="H263" i="1" s="1"/>
  <c r="C263" i="1" s="1"/>
  <c r="C196" i="1"/>
  <c r="H262" i="1" s="1"/>
  <c r="C262" i="1" s="1"/>
  <c r="C195" i="1"/>
  <c r="H261" i="1" s="1"/>
  <c r="C261" i="1" s="1"/>
  <c r="C194" i="1"/>
  <c r="H260" i="1" s="1"/>
  <c r="C260" i="1" s="1"/>
  <c r="C193" i="1"/>
  <c r="H259" i="1" s="1"/>
  <c r="C259" i="1" s="1"/>
  <c r="C192" i="1"/>
  <c r="H258" i="1" s="1"/>
  <c r="C258" i="1" s="1"/>
  <c r="C191" i="1"/>
  <c r="H257" i="1" s="1"/>
  <c r="C257" i="1" s="1"/>
  <c r="C190" i="1"/>
  <c r="H256" i="1" s="1"/>
  <c r="C256" i="1" s="1"/>
  <c r="C189" i="1"/>
  <c r="H255" i="1" s="1"/>
  <c r="C255" i="1" s="1"/>
  <c r="C188" i="1"/>
  <c r="H254" i="1" s="1"/>
  <c r="C254" i="1" s="1"/>
  <c r="C187" i="1"/>
  <c r="H253" i="1" s="1"/>
  <c r="C253" i="1" s="1"/>
  <c r="C186" i="1"/>
  <c r="H252" i="1" s="1"/>
  <c r="C252" i="1" s="1"/>
  <c r="C185" i="1"/>
  <c r="H251" i="1" s="1"/>
  <c r="C251" i="1" s="1"/>
  <c r="C184" i="1"/>
  <c r="H250" i="1" s="1"/>
  <c r="C250" i="1" s="1"/>
  <c r="C183" i="1"/>
  <c r="H249" i="1" s="1"/>
  <c r="C249" i="1" s="1"/>
  <c r="C182" i="1"/>
  <c r="H248" i="1" s="1"/>
  <c r="C248" i="1" s="1"/>
  <c r="C181" i="1"/>
  <c r="H247" i="1" s="1"/>
  <c r="C247" i="1" s="1"/>
  <c r="C180" i="1"/>
  <c r="H246" i="1" s="1"/>
  <c r="C246" i="1" s="1"/>
  <c r="C179" i="1"/>
  <c r="H245" i="1" s="1"/>
  <c r="C245" i="1" s="1"/>
  <c r="C178" i="1"/>
  <c r="H244" i="1" s="1"/>
  <c r="Q171" i="1"/>
  <c r="P171" i="1"/>
  <c r="O171" i="1"/>
  <c r="N171" i="1"/>
  <c r="N172" i="1" s="1"/>
  <c r="M171" i="1"/>
  <c r="L171" i="1"/>
  <c r="K171" i="1"/>
  <c r="J171" i="1"/>
  <c r="J172" i="1" s="1"/>
  <c r="I171" i="1"/>
  <c r="H171" i="1"/>
  <c r="G171" i="1"/>
  <c r="F171" i="1"/>
  <c r="F172" i="1" s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71" i="1" s="1"/>
  <c r="R134" i="1"/>
  <c r="R135" i="1" s="1"/>
  <c r="Q134" i="1"/>
  <c r="Q135" i="1" s="1"/>
  <c r="P134" i="1"/>
  <c r="O134" i="1"/>
  <c r="O135" i="1" s="1"/>
  <c r="N134" i="1"/>
  <c r="N135" i="1" s="1"/>
  <c r="M134" i="1"/>
  <c r="M135" i="1" s="1"/>
  <c r="L134" i="1"/>
  <c r="K134" i="1"/>
  <c r="K135" i="1" s="1"/>
  <c r="J134" i="1"/>
  <c r="J135" i="1" s="1"/>
  <c r="I134" i="1"/>
  <c r="I135" i="1" s="1"/>
  <c r="H134" i="1"/>
  <c r="G134" i="1"/>
  <c r="G135" i="1" s="1"/>
  <c r="F134" i="1"/>
  <c r="F135" i="1" s="1"/>
  <c r="E134" i="1"/>
  <c r="E135" i="1" s="1"/>
  <c r="D134" i="1"/>
  <c r="C133" i="1"/>
  <c r="C132" i="1"/>
  <c r="C131" i="1"/>
  <c r="C130" i="1"/>
  <c r="C134" i="1" s="1"/>
  <c r="R120" i="1"/>
  <c r="R121" i="1" s="1"/>
  <c r="Q120" i="1"/>
  <c r="Q121" i="1" s="1"/>
  <c r="P121" i="1" s="1"/>
  <c r="P120" i="1"/>
  <c r="L120" i="1"/>
  <c r="K120" i="1"/>
  <c r="K121" i="1" s="1"/>
  <c r="J120" i="1"/>
  <c r="J121" i="1" s="1"/>
  <c r="I120" i="1"/>
  <c r="I121" i="1" s="1"/>
  <c r="H120" i="1"/>
  <c r="G120" i="1"/>
  <c r="G121" i="1" s="1"/>
  <c r="F120" i="1"/>
  <c r="F121" i="1" s="1"/>
  <c r="E120" i="1"/>
  <c r="E121" i="1" s="1"/>
  <c r="D120" i="1"/>
  <c r="P119" i="1"/>
  <c r="C119" i="1"/>
  <c r="P118" i="1"/>
  <c r="C118" i="1"/>
  <c r="P117" i="1"/>
  <c r="C117" i="1"/>
  <c r="P116" i="1"/>
  <c r="C116" i="1"/>
  <c r="C120" i="1" s="1"/>
  <c r="K109" i="1"/>
  <c r="K110" i="1" s="1"/>
  <c r="J109" i="1"/>
  <c r="I109" i="1"/>
  <c r="I110" i="1" s="1"/>
  <c r="H109" i="1"/>
  <c r="G109" i="1"/>
  <c r="G110" i="1" s="1"/>
  <c r="F109" i="1"/>
  <c r="E109" i="1"/>
  <c r="E110" i="1" s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2" i="1"/>
  <c r="R93" i="1" s="1"/>
  <c r="Q92" i="1"/>
  <c r="Q93" i="1" s="1"/>
  <c r="P92" i="1"/>
  <c r="P93" i="1" s="1"/>
  <c r="O92" i="1"/>
  <c r="N92" i="1"/>
  <c r="N93" i="1" s="1"/>
  <c r="M92" i="1"/>
  <c r="M93" i="1" s="1"/>
  <c r="L92" i="1"/>
  <c r="L93" i="1" s="1"/>
  <c r="K92" i="1"/>
  <c r="J92" i="1"/>
  <c r="J93" i="1" s="1"/>
  <c r="I92" i="1"/>
  <c r="I93" i="1" s="1"/>
  <c r="H92" i="1"/>
  <c r="H93" i="1" s="1"/>
  <c r="G92" i="1"/>
  <c r="F92" i="1"/>
  <c r="E92" i="1"/>
  <c r="E93" i="1" s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C80" i="1"/>
  <c r="C92" i="1" s="1"/>
  <c r="H66" i="1"/>
  <c r="G66" i="1"/>
  <c r="G67" i="1" s="1"/>
  <c r="F66" i="1"/>
  <c r="F67" i="1" s="1"/>
  <c r="E66" i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J48" i="1"/>
  <c r="I48" i="1"/>
  <c r="H48" i="1"/>
  <c r="G48" i="1"/>
  <c r="F48" i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O35" i="1"/>
  <c r="P35" i="1" s="1"/>
  <c r="O34" i="1"/>
  <c r="P34" i="1" s="1"/>
  <c r="O33" i="1"/>
  <c r="P33" i="1" s="1"/>
  <c r="O32" i="1"/>
  <c r="O36" i="1" s="1"/>
  <c r="R30" i="1"/>
  <c r="Q30" i="1"/>
  <c r="Q31" i="1" s="1"/>
  <c r="P30" i="1"/>
  <c r="O30" i="1"/>
  <c r="E30" i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K49" i="1" l="1"/>
  <c r="F93" i="1"/>
  <c r="G172" i="1"/>
  <c r="K172" i="1"/>
  <c r="O172" i="1"/>
  <c r="H49" i="1"/>
  <c r="D49" i="1"/>
  <c r="C31" i="1"/>
  <c r="F49" i="1"/>
  <c r="E31" i="1"/>
  <c r="R31" i="1"/>
  <c r="G49" i="1"/>
  <c r="O31" i="1"/>
  <c r="C49" i="1"/>
  <c r="C67" i="1"/>
  <c r="E67" i="1"/>
  <c r="D67" i="1"/>
  <c r="H67" i="1"/>
  <c r="J110" i="1"/>
  <c r="C110" i="1"/>
  <c r="F110" i="1"/>
  <c r="D110" i="1"/>
  <c r="H110" i="1"/>
  <c r="L121" i="1"/>
  <c r="D121" i="1"/>
  <c r="H121" i="1"/>
  <c r="D135" i="1"/>
  <c r="C135" i="1" s="1"/>
  <c r="H135" i="1"/>
  <c r="L135" i="1"/>
  <c r="P135" i="1"/>
  <c r="D172" i="1"/>
  <c r="C172" i="1" s="1"/>
  <c r="H172" i="1"/>
  <c r="L172" i="1"/>
  <c r="P172" i="1"/>
  <c r="F284" i="1"/>
  <c r="M284" i="1"/>
  <c r="D31" i="1"/>
  <c r="P31" i="1"/>
  <c r="E49" i="1"/>
  <c r="I49" i="1"/>
  <c r="D93" i="1"/>
  <c r="G93" i="1"/>
  <c r="K93" i="1"/>
  <c r="O93" i="1"/>
  <c r="E172" i="1"/>
  <c r="I172" i="1"/>
  <c r="M172" i="1"/>
  <c r="Q172" i="1"/>
  <c r="F270" i="1"/>
  <c r="J49" i="1"/>
  <c r="H269" i="1"/>
  <c r="C244" i="1"/>
  <c r="C269" i="1" s="1"/>
  <c r="G270" i="1" s="1"/>
  <c r="C203" i="1"/>
  <c r="G204" i="1" s="1"/>
  <c r="D238" i="1"/>
  <c r="C238" i="1" s="1"/>
  <c r="P32" i="1"/>
  <c r="P36" i="1" s="1"/>
  <c r="E284" i="1"/>
  <c r="D284" i="1" s="1"/>
  <c r="J204" i="1" l="1"/>
  <c r="E270" i="1"/>
  <c r="C121" i="1"/>
  <c r="D270" i="1"/>
  <c r="C270" i="1" s="1"/>
  <c r="D204" i="1"/>
  <c r="C204" i="1" s="1"/>
  <c r="H270" i="1"/>
  <c r="F204" i="1"/>
  <c r="C93" i="1"/>
  <c r="I204" i="1"/>
  <c r="H204" i="1"/>
  <c r="E204" i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<sst xmlns="http://schemas.openxmlformats.org/spreadsheetml/2006/main" count="499" uniqueCount="135">
  <si>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</si>
  <si>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 xml:space="preserve">Periodo: Enero - Marzo, 2025 (Preliminar) 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</si>
  <si>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</si>
  <si>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</si>
  <si>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</si>
  <si>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</si>
  <si>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</si>
  <si>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</si>
  <si>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</si>
  <si>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</si>
  <si>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</si>
  <si>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</si>
  <si>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</si>
  <si>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</si>
  <si>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</si>
  <si>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</si>
  <si>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</si>
  <si>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</si>
  <si>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</si>
  <si>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</si>
  <si>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</si>
  <si>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</si>
  <si>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</si>
  <si>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</si>
  <si>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</si>
  <si>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</si>
  <si>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</si>
  <si>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</si>
  <si>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</si>
  <si>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</si>
  <si>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</si>
  <si>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</si>
  <si>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</si>
  <si>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</si>
  <si>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</si>
  <si>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</si>
  <si>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</si>
  <si>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</si>
  <si>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</si>
  <si>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</si>
  <si>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</si>
  <si>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</si>
  <si>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</si>
  <si>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</si>
  <si>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</si>
  <si>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</si>
  <si>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</si>
  <si>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</si>
  <si>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</si>
  <si>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</si>
  <si>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</si>
  <si>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</si>
  <si>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</si>
  <si>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</si>
  <si>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</si>
  <si>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</si>
  <si>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</si>
  <si>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</si>
  <si>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</si>
  <si>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</si>
  <si>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</si>
  <si>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</si>
  <si>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</si>
  <si>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</si>
  <si>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</si>
  <si>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</si>
  <si>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</si>
  <si>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</si>
  <si>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</si>
  <si>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</si>
  <si>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</si>
  <si>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</si>
  <si>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</si>
  <si>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</si>
  <si>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</si>
  <si>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</si>
  <si>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</si>
  <si>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</si>
  <si>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</si>
  <si>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</si>
  <si>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</si>
  <si>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</si>
  <si>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</si>
  <si>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</si>
  <si>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</si>
  <si>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</si>
  <si>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</si>
  <si>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</si>
  <si>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</si>
  <si>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</si>
  <si>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</si>
  <si>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</si>
  <si>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</si>
  <si>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</si>
  <si>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</si>
  <si>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</si>
  <si>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</si>
  <si>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</si>
  <si>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</si>
  <si>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</si>
  <si>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</si>
  <si>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</si>
  <si>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</si>
  <si>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</si>
  <si>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</si>
  <si>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</si>
  <si>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</si>
  <si>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</si>
  <si>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</si>
  <si>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</si>
  <si>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</si>
  <si>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</si>
  <si>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</si>
  <si>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</si>
  <si>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2025*</t>
  </si>
  <si>
    <t>* Información estadística preliminar correspondiente al periodo de enero a marzo de 2025.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</si>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</sst>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i/>
      <sz val="9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  <xf numFmtId="0" fontId="1" fillId="0" borderId="0"/>
    <xf numFmtId="0" fontId="4" fillId="0" borderId="0"/>
  </cellStyleXfs>
  <cellXfs count="26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38" fillId="0" borderId="46" xfId="1" applyNumberFormat="1" applyFont="1" applyBorder="1" applyAlignment="1">
      <alignment horizontal="center" vertical="center"/>
    </xf>
    <xf numFmtId="3" fontId="38" fillId="0" borderId="47" xfId="1" applyNumberFormat="1" applyFont="1" applyBorder="1" applyAlignment="1">
      <alignment horizontal="center" vertical="center"/>
    </xf>
    <xf numFmtId="164" fontId="17" fillId="0" borderId="46" xfId="4" applyNumberFormat="1" applyFont="1" applyFill="1" applyBorder="1" applyAlignment="1">
      <alignment horizontal="center" vertical="center"/>
    </xf>
    <xf numFmtId="3" fontId="38" fillId="0" borderId="50" xfId="1" applyNumberFormat="1" applyFont="1" applyBorder="1" applyAlignment="1">
      <alignment horizontal="center" vertical="center"/>
    </xf>
    <xf numFmtId="164" fontId="17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9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3" fontId="38" fillId="0" borderId="53" xfId="1" applyNumberFormat="1" applyFont="1" applyBorder="1" applyAlignment="1">
      <alignment horizontal="center" vertical="center"/>
    </xf>
    <xf numFmtId="164" fontId="17" fillId="0" borderId="54" xfId="4" applyNumberFormat="1" applyFont="1" applyFill="1" applyBorder="1" applyAlignment="1">
      <alignment horizontal="center" vertical="center"/>
    </xf>
    <xf numFmtId="164" fontId="17" fillId="0" borderId="55" xfId="4" applyNumberFormat="1" applyFont="1" applyFill="1" applyBorder="1" applyAlignment="1">
      <alignment horizontal="center" vertical="center"/>
    </xf>
    <xf numFmtId="3" fontId="38" fillId="2" borderId="59" xfId="1" applyNumberFormat="1" applyFont="1" applyFill="1" applyBorder="1" applyAlignment="1">
      <alignment horizontal="center" vertical="center"/>
    </xf>
    <xf numFmtId="164" fontId="17" fillId="0" borderId="59" xfId="4" applyNumberFormat="1" applyFont="1" applyFill="1" applyBorder="1" applyAlignment="1">
      <alignment horizontal="center" vertical="center"/>
    </xf>
    <xf numFmtId="164" fontId="17" fillId="0" borderId="60" xfId="4" applyNumberFormat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10">
    <cellStyle name="Normal" xfId="0" builtinId="0"/>
    <cellStyle name="Normal 2 2 2" xfId="9" xr:uid="{25891855-4BA3-4CEC-8B6C-CA8EFDE6991C}"/>
    <cellStyle name="Normal 2 2 2 2" xfId="5" xr:uid="{2E1EC5F0-2D0A-40DA-8264-2554BD5E10C7}"/>
    <cellStyle name="Normal 2 2 3" xfId="8" xr:uid="{37FB5DC0-D2B0-4E63-A12B-22A10D59D14A}"/>
    <cellStyle name="Normal 2 3" xfId="1" xr:uid="{199AA6C8-26D7-45B6-9DB1-C3DD33386CD7}"/>
    <cellStyle name="Normal 2 4" xfId="6" xr:uid="{D4DAAB44-0BDD-4E3E-927E-D463205E6B48}"/>
    <cellStyle name="Normal 3 2" xfId="7" xr:uid="{B5C054AB-B265-4B41-B63C-6486FC13F0EE}"/>
    <cellStyle name="Normal_Directorio CEMs - agos - 2009 - UGTAI" xfId="2" xr:uid="{44F07E26-1E90-458C-9FDC-722BA52F8A9E}"/>
    <cellStyle name="Porcentaje 10" xfId="4" xr:uid="{4B8586F6-B90B-4570-845B-582DB52B94AC}"/>
    <cellStyle name="Porcentaje 2" xfId="3" xr:uid="{92AFD00F-3947-4097-B027-D39345EC9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018809053693093"/>
          <c:y val="2.482083073561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D16-4DE7-9E97-04D37D2A2032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D16-4DE7-9E97-04D37D2A2032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6-4DE7-9E97-04D37D2A2032}"/>
                </c:ext>
              </c:extLst>
            </c:dLbl>
            <c:dLbl>
              <c:idx val="1"/>
              <c:layout>
                <c:manualLayout>
                  <c:x val="-0.19661734990421317"/>
                  <c:y val="0.46541549484332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6-4DE7-9E97-04D37D2A2032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35942</c:v>
                </c:pt>
                <c:pt idx="1">
                  <c:v>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6-4DE7-9E97-04D37D2A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2EA1-4647-8DB0-39B6185D516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2EA1-4647-8DB0-39B6185D51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2EA1-4647-8DB0-39B6185D516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2EA1-4647-8DB0-39B6185D5167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A1-4647-8DB0-39B6185D5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8222</c:v>
                </c:pt>
                <c:pt idx="1">
                  <c:v>7041</c:v>
                </c:pt>
                <c:pt idx="2">
                  <c:v>24748</c:v>
                </c:pt>
                <c:pt idx="3">
                  <c:v>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A1-4647-8DB0-39B6185D5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51</c:v>
                </c:pt>
                <c:pt idx="1">
                  <c:v>12</c:v>
                </c:pt>
                <c:pt idx="2">
                  <c:v>87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D-4ED7-974D-A6725B8E865D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4274</c:v>
                </c:pt>
                <c:pt idx="1">
                  <c:v>2061</c:v>
                </c:pt>
                <c:pt idx="2">
                  <c:v>10945</c:v>
                </c:pt>
                <c:pt idx="3">
                  <c:v>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D-4ED7-974D-A6725B8E865D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2274</c:v>
                </c:pt>
                <c:pt idx="1">
                  <c:v>1681</c:v>
                </c:pt>
                <c:pt idx="2">
                  <c:v>11006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D-4ED7-974D-A6725B8E865D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1623</c:v>
                </c:pt>
                <c:pt idx="1">
                  <c:v>3287</c:v>
                </c:pt>
                <c:pt idx="2">
                  <c:v>2710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D-4ED7-974D-A6725B8E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Moquegua</c:v>
                </c:pt>
                <c:pt idx="1">
                  <c:v>Huancavelica</c:v>
                </c:pt>
                <c:pt idx="2">
                  <c:v>Tumbes</c:v>
                </c:pt>
                <c:pt idx="3">
                  <c:v>Pasco</c:v>
                </c:pt>
                <c:pt idx="4">
                  <c:v>Amazonas</c:v>
                </c:pt>
                <c:pt idx="5">
                  <c:v>Madre De Dios</c:v>
                </c:pt>
                <c:pt idx="6">
                  <c:v>Tacna</c:v>
                </c:pt>
                <c:pt idx="7">
                  <c:v>Apurimac</c:v>
                </c:pt>
                <c:pt idx="8">
                  <c:v>Callao</c:v>
                </c:pt>
                <c:pt idx="9">
                  <c:v>Loreto</c:v>
                </c:pt>
                <c:pt idx="10">
                  <c:v>Lambayeque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Ancash</c:v>
                </c:pt>
                <c:pt idx="16">
                  <c:v>Huanuco</c:v>
                </c:pt>
                <c:pt idx="17">
                  <c:v>Ica</c:v>
                </c:pt>
                <c:pt idx="18">
                  <c:v>Ayacucho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34</c:v>
                </c:pt>
                <c:pt idx="4">
                  <c:v>44</c:v>
                </c:pt>
                <c:pt idx="5">
                  <c:v>44</c:v>
                </c:pt>
                <c:pt idx="6">
                  <c:v>45</c:v>
                </c:pt>
                <c:pt idx="7">
                  <c:v>52</c:v>
                </c:pt>
                <c:pt idx="8">
                  <c:v>66</c:v>
                </c:pt>
                <c:pt idx="9">
                  <c:v>72</c:v>
                </c:pt>
                <c:pt idx="10">
                  <c:v>73</c:v>
                </c:pt>
                <c:pt idx="11">
                  <c:v>81</c:v>
                </c:pt>
                <c:pt idx="12">
                  <c:v>85</c:v>
                </c:pt>
                <c:pt idx="13">
                  <c:v>90</c:v>
                </c:pt>
                <c:pt idx="14">
                  <c:v>93</c:v>
                </c:pt>
                <c:pt idx="15">
                  <c:v>118</c:v>
                </c:pt>
                <c:pt idx="16">
                  <c:v>118</c:v>
                </c:pt>
                <c:pt idx="17">
                  <c:v>125</c:v>
                </c:pt>
                <c:pt idx="18">
                  <c:v>131</c:v>
                </c:pt>
                <c:pt idx="19">
                  <c:v>148</c:v>
                </c:pt>
                <c:pt idx="20">
                  <c:v>170</c:v>
                </c:pt>
                <c:pt idx="21">
                  <c:v>175</c:v>
                </c:pt>
                <c:pt idx="22">
                  <c:v>235</c:v>
                </c:pt>
                <c:pt idx="23">
                  <c:v>256</c:v>
                </c:pt>
                <c:pt idx="24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6-437E-92D1-B574A873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5E39-4D0C-AA67-0E21DEAAC3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5E39-4D0C-AA67-0E21DEAAC3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5E39-4D0C-AA67-0E21DEAAC3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5E39-4D0C-AA67-0E21DEAAC3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5E39-4D0C-AA67-0E21DEAAC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29811</c:v>
                </c:pt>
                <c:pt idx="1">
                  <c:v>5230</c:v>
                </c:pt>
                <c:pt idx="2">
                  <c:v>4960</c:v>
                </c:pt>
                <c:pt idx="3">
                  <c:v>2710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39-4D0C-AA67-0E21DEAAC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2021 - 2025*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Callao</c:v>
                </c:pt>
                <c:pt idx="11">
                  <c:v>Cajamarca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5166</c:v>
                </c:pt>
                <c:pt idx="1">
                  <c:v>6007</c:v>
                </c:pt>
                <c:pt idx="2">
                  <c:v>6679</c:v>
                </c:pt>
                <c:pt idx="3">
                  <c:v>7587</c:v>
                </c:pt>
                <c:pt idx="4">
                  <c:v>8365</c:v>
                </c:pt>
                <c:pt idx="5">
                  <c:v>10317</c:v>
                </c:pt>
                <c:pt idx="6">
                  <c:v>11180</c:v>
                </c:pt>
                <c:pt idx="7">
                  <c:v>11577</c:v>
                </c:pt>
                <c:pt idx="8">
                  <c:v>12435</c:v>
                </c:pt>
                <c:pt idx="9">
                  <c:v>13665</c:v>
                </c:pt>
                <c:pt idx="10">
                  <c:v>15127</c:v>
                </c:pt>
                <c:pt idx="11">
                  <c:v>15230</c:v>
                </c:pt>
                <c:pt idx="12">
                  <c:v>16625</c:v>
                </c:pt>
                <c:pt idx="13">
                  <c:v>20039</c:v>
                </c:pt>
                <c:pt idx="14">
                  <c:v>20446</c:v>
                </c:pt>
                <c:pt idx="15">
                  <c:v>21768</c:v>
                </c:pt>
                <c:pt idx="16">
                  <c:v>25611</c:v>
                </c:pt>
                <c:pt idx="17">
                  <c:v>28257</c:v>
                </c:pt>
                <c:pt idx="18">
                  <c:v>30351</c:v>
                </c:pt>
                <c:pt idx="19">
                  <c:v>31716</c:v>
                </c:pt>
                <c:pt idx="20">
                  <c:v>32718</c:v>
                </c:pt>
                <c:pt idx="21">
                  <c:v>34763</c:v>
                </c:pt>
                <c:pt idx="22">
                  <c:v>44715</c:v>
                </c:pt>
                <c:pt idx="23">
                  <c:v>65998</c:v>
                </c:pt>
                <c:pt idx="24">
                  <c:v>181223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3-496B-A1D0-D8C0022B0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7F2F983-DB8E-4A13-B24E-9B2E41FEFCC2}"/>
            </a:ext>
          </a:extLst>
        </xdr:cNvPr>
        <xdr:cNvGrpSpPr/>
      </xdr:nvGrpSpPr>
      <xdr:grpSpPr>
        <a:xfrm>
          <a:off x="5465179" y="3298538"/>
          <a:ext cx="5527791" cy="2562138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37BC4D94-3583-40C3-8A55-73F733B2FC00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BC9B2B12-EF7A-4B77-A59F-E923365D069C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108" y="3543797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FD3121A-A127-40DB-90E8-7ECFA9BA9B0D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489C53E-9AAA-4ADB-8E7F-424B51EBE948}"/>
            </a:ext>
          </a:extLst>
        </xdr:cNvPr>
        <xdr:cNvSpPr/>
      </xdr:nvSpPr>
      <xdr:spPr>
        <a:xfrm>
          <a:off x="14865163" y="21143003"/>
          <a:ext cx="32466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1779B4E-5F60-400C-8F61-D0E5D139083A}"/>
            </a:ext>
          </a:extLst>
        </xdr:cNvPr>
        <xdr:cNvSpPr txBox="1"/>
      </xdr:nvSpPr>
      <xdr:spPr>
        <a:xfrm>
          <a:off x="47626" y="11886180"/>
          <a:ext cx="179219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3970279A-C5B1-40A7-8A5F-AF6433F1910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21B568B-4AA0-49AF-A70C-C36096FB47EC}"/>
            </a:ext>
          </a:extLst>
        </xdr:cNvPr>
        <xdr:cNvSpPr/>
      </xdr:nvSpPr>
      <xdr:spPr>
        <a:xfrm>
          <a:off x="1596749" y="2793529"/>
          <a:ext cx="163830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58EC51-1221-43B6-9F50-4B24FB57196F}"/>
            </a:ext>
          </a:extLst>
        </xdr:cNvPr>
        <xdr:cNvSpPr/>
      </xdr:nvSpPr>
      <xdr:spPr>
        <a:xfrm>
          <a:off x="123825" y="279352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76376C75-E72C-4EB5-A27D-403A6D0E36A4}"/>
            </a:ext>
          </a:extLst>
        </xdr:cNvPr>
        <xdr:cNvSpPr/>
      </xdr:nvSpPr>
      <xdr:spPr>
        <a:xfrm>
          <a:off x="7128201" y="166686"/>
          <a:ext cx="9045512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D12F695A-B88F-4EC9-850D-8B8057369A88}"/>
            </a:ext>
          </a:extLst>
        </xdr:cNvPr>
        <xdr:cNvGrpSpPr/>
      </xdr:nvGrpSpPr>
      <xdr:grpSpPr>
        <a:xfrm>
          <a:off x="11029792" y="5996908"/>
          <a:ext cx="6786762" cy="3111072"/>
          <a:chOff x="10390189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83EDCE23-36F2-4D93-BB17-59C41160D24B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A0F44FD4-0BCF-4AF0-8992-49B3112ED7B4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DD5C223-465D-4BA9-B9E0-45FDAA7926EB}"/>
            </a:ext>
          </a:extLst>
        </xdr:cNvPr>
        <xdr:cNvSpPr txBox="1"/>
      </xdr:nvSpPr>
      <xdr:spPr>
        <a:xfrm>
          <a:off x="135733" y="1897518"/>
          <a:ext cx="178338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E737C2A-1AE4-4D96-BDED-CEA927D4F6A6}"/>
            </a:ext>
          </a:extLst>
        </xdr:cNvPr>
        <xdr:cNvSpPr/>
      </xdr:nvSpPr>
      <xdr:spPr>
        <a:xfrm>
          <a:off x="971550" y="3374231"/>
          <a:ext cx="366712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4EC68CA2-8B49-41DD-8D56-A3A7680D2C08}"/>
            </a:ext>
          </a:extLst>
        </xdr:cNvPr>
        <xdr:cNvSpPr/>
      </xdr:nvSpPr>
      <xdr:spPr>
        <a:xfrm>
          <a:off x="141143" y="336232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99DC13C-4F00-45E9-87EF-4E3F7B3521A5}"/>
            </a:ext>
          </a:extLst>
        </xdr:cNvPr>
        <xdr:cNvSpPr/>
      </xdr:nvSpPr>
      <xdr:spPr>
        <a:xfrm>
          <a:off x="1062408" y="6094639"/>
          <a:ext cx="978656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4C5E3863-8C92-49A6-9FB4-4D99E2CF1BB9}"/>
            </a:ext>
          </a:extLst>
        </xdr:cNvPr>
        <xdr:cNvSpPr/>
      </xdr:nvSpPr>
      <xdr:spPr>
        <a:xfrm>
          <a:off x="123826" y="6110936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066E61D-CE1B-41E0-BA49-C91A56E6F7FE}"/>
            </a:ext>
          </a:extLst>
        </xdr:cNvPr>
        <xdr:cNvSpPr/>
      </xdr:nvSpPr>
      <xdr:spPr>
        <a:xfrm>
          <a:off x="13080206" y="3341914"/>
          <a:ext cx="504683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68D75F01-FB8D-4CC1-A94E-268AB2BCDA41}"/>
            </a:ext>
          </a:extLst>
        </xdr:cNvPr>
        <xdr:cNvSpPr/>
      </xdr:nvSpPr>
      <xdr:spPr>
        <a:xfrm>
          <a:off x="11890388" y="3341052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A7EEE89-8F69-4426-8DA5-755559F57280}"/>
            </a:ext>
          </a:extLst>
        </xdr:cNvPr>
        <xdr:cNvSpPr/>
      </xdr:nvSpPr>
      <xdr:spPr>
        <a:xfrm>
          <a:off x="954231" y="8965377"/>
          <a:ext cx="6913419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87187685-4F70-422D-A18D-41461AA623FC}"/>
            </a:ext>
          </a:extLst>
        </xdr:cNvPr>
        <xdr:cNvSpPr/>
      </xdr:nvSpPr>
      <xdr:spPr>
        <a:xfrm>
          <a:off x="123825" y="896537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6A4B9722-567F-4612-BCBF-0D75004CA856}"/>
            </a:ext>
          </a:extLst>
        </xdr:cNvPr>
        <xdr:cNvSpPr/>
      </xdr:nvSpPr>
      <xdr:spPr>
        <a:xfrm>
          <a:off x="939807" y="13282034"/>
          <a:ext cx="170195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0E4589F6-1651-4ACA-B108-654686739CF9}"/>
            </a:ext>
          </a:extLst>
        </xdr:cNvPr>
        <xdr:cNvSpPr/>
      </xdr:nvSpPr>
      <xdr:spPr>
        <a:xfrm>
          <a:off x="90513" y="13282031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50185DC-7566-4026-9EE1-09DB9F19BC71}"/>
            </a:ext>
          </a:extLst>
        </xdr:cNvPr>
        <xdr:cNvSpPr txBox="1"/>
      </xdr:nvSpPr>
      <xdr:spPr>
        <a:xfrm>
          <a:off x="135730" y="16128205"/>
          <a:ext cx="178338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B1189165-6925-478A-A5E9-756918AFEE65}"/>
            </a:ext>
          </a:extLst>
        </xdr:cNvPr>
        <xdr:cNvSpPr/>
      </xdr:nvSpPr>
      <xdr:spPr>
        <a:xfrm>
          <a:off x="1610357" y="17733988"/>
          <a:ext cx="1650687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6B73618D-9589-4D30-A225-FBD3D303E3A9}"/>
            </a:ext>
          </a:extLst>
        </xdr:cNvPr>
        <xdr:cNvSpPr/>
      </xdr:nvSpPr>
      <xdr:spPr>
        <a:xfrm>
          <a:off x="83344" y="17718181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0023C1F2-9671-4528-A932-51AED7D66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15B27BDD-578D-438D-AA9B-81AF4879598D}"/>
            </a:ext>
          </a:extLst>
        </xdr:cNvPr>
        <xdr:cNvSpPr/>
      </xdr:nvSpPr>
      <xdr:spPr>
        <a:xfrm>
          <a:off x="934562" y="18164175"/>
          <a:ext cx="992393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02C44EE5-699B-4BDD-9CA4-84DF1C9CB696}"/>
            </a:ext>
          </a:extLst>
        </xdr:cNvPr>
        <xdr:cNvSpPr/>
      </xdr:nvSpPr>
      <xdr:spPr>
        <a:xfrm>
          <a:off x="100228" y="18164173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B83C9CB1-3D90-4853-A30A-2118A355FC6F}"/>
            </a:ext>
          </a:extLst>
        </xdr:cNvPr>
        <xdr:cNvSpPr/>
      </xdr:nvSpPr>
      <xdr:spPr>
        <a:xfrm>
          <a:off x="1008289" y="21269122"/>
          <a:ext cx="1105204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061F31D5-A950-4D02-B5E2-A6714FA4F9C0}"/>
            </a:ext>
          </a:extLst>
        </xdr:cNvPr>
        <xdr:cNvSpPr/>
      </xdr:nvSpPr>
      <xdr:spPr>
        <a:xfrm>
          <a:off x="144111" y="2126912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9BB1AF35-2265-4E34-9EF7-47143B6A61EF}"/>
            </a:ext>
          </a:extLst>
        </xdr:cNvPr>
        <xdr:cNvSpPr/>
      </xdr:nvSpPr>
      <xdr:spPr>
        <a:xfrm>
          <a:off x="1600151" y="29596879"/>
          <a:ext cx="16506874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27450911-9506-4B6E-B67D-FB70CD43D4AD}"/>
            </a:ext>
          </a:extLst>
        </xdr:cNvPr>
        <xdr:cNvSpPr/>
      </xdr:nvSpPr>
      <xdr:spPr>
        <a:xfrm>
          <a:off x="123825" y="2959687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E207721-34BE-4841-A10E-68E9C06D9129}"/>
            </a:ext>
          </a:extLst>
        </xdr:cNvPr>
        <xdr:cNvSpPr txBox="1"/>
      </xdr:nvSpPr>
      <xdr:spPr>
        <a:xfrm>
          <a:off x="89647" y="24651681"/>
          <a:ext cx="11970683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D767724-1916-4EC2-A762-D79EFDFDF68E}"/>
            </a:ext>
          </a:extLst>
        </xdr:cNvPr>
        <xdr:cNvSpPr/>
      </xdr:nvSpPr>
      <xdr:spPr>
        <a:xfrm>
          <a:off x="986678" y="37646168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61B97FB3-B037-42C1-BA0F-B108D23F8700}"/>
            </a:ext>
          </a:extLst>
        </xdr:cNvPr>
        <xdr:cNvSpPr/>
      </xdr:nvSpPr>
      <xdr:spPr>
        <a:xfrm>
          <a:off x="89647" y="376461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ECB497AD-D1E3-47FA-A4C7-989C9B51FEFC}"/>
            </a:ext>
          </a:extLst>
        </xdr:cNvPr>
        <xdr:cNvSpPr txBox="1"/>
      </xdr:nvSpPr>
      <xdr:spPr>
        <a:xfrm>
          <a:off x="135732" y="45260419"/>
          <a:ext cx="964882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C4C723CC-D77F-48B6-9993-40AA2C26BDC7}"/>
            </a:ext>
          </a:extLst>
        </xdr:cNvPr>
        <xdr:cNvSpPr/>
      </xdr:nvSpPr>
      <xdr:spPr>
        <a:xfrm>
          <a:off x="1600151" y="60723236"/>
          <a:ext cx="16506874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3DD24BE9-B72E-46BC-A30C-DAC215EFC977}"/>
            </a:ext>
          </a:extLst>
        </xdr:cNvPr>
        <xdr:cNvSpPr/>
      </xdr:nvSpPr>
      <xdr:spPr>
        <a:xfrm>
          <a:off x="123825" y="60723236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12818718-B3FB-48ED-AA20-597CFA2EDADA}"/>
            </a:ext>
          </a:extLst>
        </xdr:cNvPr>
        <xdr:cNvSpPr/>
      </xdr:nvSpPr>
      <xdr:spPr>
        <a:xfrm>
          <a:off x="1100139" y="61411188"/>
          <a:ext cx="4493417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385F672D-26F5-4964-8F7A-A494C6FADDD9}"/>
            </a:ext>
          </a:extLst>
        </xdr:cNvPr>
        <xdr:cNvSpPr/>
      </xdr:nvSpPr>
      <xdr:spPr>
        <a:xfrm>
          <a:off x="135731" y="61411187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8FB9DAA6-6864-4B8C-B437-EE01630CEA47}"/>
            </a:ext>
          </a:extLst>
        </xdr:cNvPr>
        <xdr:cNvSpPr/>
      </xdr:nvSpPr>
      <xdr:spPr>
        <a:xfrm>
          <a:off x="10872787" y="61403024"/>
          <a:ext cx="418861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E811D690-525A-4DD6-858C-D8645DD9632E}"/>
            </a:ext>
          </a:extLst>
        </xdr:cNvPr>
        <xdr:cNvSpPr/>
      </xdr:nvSpPr>
      <xdr:spPr>
        <a:xfrm>
          <a:off x="9646443" y="61407788"/>
          <a:ext cx="13563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CDE79AC3-9683-48CC-985A-7F4A916DC14E}"/>
            </a:ext>
          </a:extLst>
        </xdr:cNvPr>
        <xdr:cNvSpPr/>
      </xdr:nvSpPr>
      <xdr:spPr>
        <a:xfrm>
          <a:off x="1597883" y="64589025"/>
          <a:ext cx="163830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2FB82E1C-EE90-4977-BC18-7A52F46CC74F}"/>
            </a:ext>
          </a:extLst>
        </xdr:cNvPr>
        <xdr:cNvSpPr/>
      </xdr:nvSpPr>
      <xdr:spPr>
        <a:xfrm>
          <a:off x="123825" y="64589025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08168B5D-7683-4364-A5BB-06E24877B7E2}"/>
            </a:ext>
          </a:extLst>
        </xdr:cNvPr>
        <xdr:cNvSpPr/>
      </xdr:nvSpPr>
      <xdr:spPr>
        <a:xfrm>
          <a:off x="1397793" y="65127402"/>
          <a:ext cx="11575257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28A64E26-6C87-4969-8B4F-1DCF9739A28B}"/>
            </a:ext>
          </a:extLst>
        </xdr:cNvPr>
        <xdr:cNvSpPr/>
      </xdr:nvSpPr>
      <xdr:spPr>
        <a:xfrm>
          <a:off x="103043" y="65127403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68140BD3-891E-44B2-BAEB-7C4B0D2E05B9}"/>
            </a:ext>
          </a:extLst>
        </xdr:cNvPr>
        <xdr:cNvSpPr/>
      </xdr:nvSpPr>
      <xdr:spPr>
        <a:xfrm>
          <a:off x="1150144" y="69199125"/>
          <a:ext cx="4443412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2025 en relación al año 2024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EABC2C92-07D8-413B-BB74-D322BC866C04}"/>
            </a:ext>
          </a:extLst>
        </xdr:cNvPr>
        <xdr:cNvSpPr/>
      </xdr:nvSpPr>
      <xdr:spPr>
        <a:xfrm>
          <a:off x="137432" y="69199125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398017</xdr:colOff>
      <xdr:row>307</xdr:row>
      <xdr:rowOff>69062</xdr:rowOff>
    </xdr:from>
    <xdr:to>
      <xdr:col>13</xdr:col>
      <xdr:colOff>829234</xdr:colOff>
      <xdr:row>320</xdr:row>
      <xdr:rowOff>224120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1500EAEC-64DA-4C38-BC6F-689D29F1FCA6}"/>
            </a:ext>
          </a:extLst>
        </xdr:cNvPr>
        <xdr:cNvSpPr txBox="1"/>
      </xdr:nvSpPr>
      <xdr:spPr>
        <a:xfrm>
          <a:off x="8265667" y="69773012"/>
          <a:ext cx="5536617" cy="1564758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</a:t>
          </a:r>
          <a:r>
            <a:rPr lang="es-PE" sz="1100" b="0" i="1" baseline="0"/>
            <a:t> incremento</a:t>
          </a:r>
          <a:r>
            <a:rPr lang="es-PE" sz="1100" b="0" i="1"/>
            <a:t> de 8,2 puntos porcentuales entre los meses de enero a marzo de 2025 frente a lo registrado en el mismo periodo del año anterior.</a:t>
          </a:r>
        </a:p>
      </xdr:txBody>
    </xdr:sp>
    <xdr:clientData/>
  </xdr:twoCellAnchor>
  <xdr:twoCellAnchor>
    <xdr:from>
      <xdr:col>6</xdr:col>
      <xdr:colOff>314518</xdr:colOff>
      <xdr:row>307</xdr:row>
      <xdr:rowOff>345815</xdr:rowOff>
    </xdr:from>
    <xdr:to>
      <xdr:col>7</xdr:col>
      <xdr:colOff>980863</xdr:colOff>
      <xdr:row>308</xdr:row>
      <xdr:rowOff>279082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E3DF3013-656A-4884-8EA6-551E920B9364}"/>
            </a:ext>
          </a:extLst>
        </xdr:cNvPr>
        <xdr:cNvSpPr/>
      </xdr:nvSpPr>
      <xdr:spPr bwMode="auto">
        <a:xfrm>
          <a:off x="5896168" y="70049765"/>
          <a:ext cx="1780770" cy="4857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B996348D-A34B-4C34-9921-5106FB909D80}"/>
            </a:ext>
          </a:extLst>
        </xdr:cNvPr>
        <xdr:cNvSpPr/>
      </xdr:nvSpPr>
      <xdr:spPr>
        <a:xfrm>
          <a:off x="986679" y="46123418"/>
          <a:ext cx="987420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811AA886-512F-4576-8749-2E31ED7467C9}"/>
            </a:ext>
          </a:extLst>
        </xdr:cNvPr>
        <xdr:cNvSpPr/>
      </xdr:nvSpPr>
      <xdr:spPr>
        <a:xfrm>
          <a:off x="89647" y="4612341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EEFF06C-24CE-46F2-8EF4-683C1B7AE6B4}"/>
            </a:ext>
          </a:extLst>
        </xdr:cNvPr>
        <xdr:cNvSpPr txBox="1"/>
      </xdr:nvSpPr>
      <xdr:spPr>
        <a:xfrm>
          <a:off x="95251" y="67846576"/>
          <a:ext cx="127515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212521</xdr:colOff>
      <xdr:row>210</xdr:row>
      <xdr:rowOff>203115</xdr:rowOff>
    </xdr:from>
    <xdr:to>
      <xdr:col>17</xdr:col>
      <xdr:colOff>748301</xdr:colOff>
      <xdr:row>237</xdr:row>
      <xdr:rowOff>117864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C27E0B65-64B1-4D0E-8418-13DE1FEF6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8BEC5707-B95E-4460-8416-B83916553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E1F1FE8F-A969-42EF-94B9-A42A424BEB2E}"/>
            </a:ext>
          </a:extLst>
        </xdr:cNvPr>
        <xdr:cNvSpPr/>
      </xdr:nvSpPr>
      <xdr:spPr>
        <a:xfrm>
          <a:off x="986679" y="53505293"/>
          <a:ext cx="6880972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43E4B04F-63D6-424E-856F-89DC6CC801E5}"/>
            </a:ext>
          </a:extLst>
        </xdr:cNvPr>
        <xdr:cNvSpPr/>
      </xdr:nvSpPr>
      <xdr:spPr>
        <a:xfrm>
          <a:off x="89647" y="535052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780589</xdr:colOff>
      <xdr:row>241</xdr:row>
      <xdr:rowOff>238318</xdr:rowOff>
    </xdr:from>
    <xdr:to>
      <xdr:col>15</xdr:col>
      <xdr:colOff>665396</xdr:colOff>
      <xdr:row>268</xdr:row>
      <xdr:rowOff>86177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9B93097A-B3A5-4C51-842A-3AA343E6B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67AA711A-0547-4092-8396-59B5AB42DA94}"/>
            </a:ext>
          </a:extLst>
        </xdr:cNvPr>
        <xdr:cNvSpPr/>
      </xdr:nvSpPr>
      <xdr:spPr>
        <a:xfrm>
          <a:off x="13923424" y="21154503"/>
          <a:ext cx="118440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5D47EE69-7AB1-4F40-AA5F-1E830685BA43}"/>
            </a:ext>
          </a:extLst>
        </xdr:cNvPr>
        <xdr:cNvSpPr/>
      </xdr:nvSpPr>
      <xdr:spPr>
        <a:xfrm>
          <a:off x="986678" y="30254768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3BE573DC-52F0-4B78-BCBF-722818087CD8}"/>
            </a:ext>
          </a:extLst>
        </xdr:cNvPr>
        <xdr:cNvSpPr/>
      </xdr:nvSpPr>
      <xdr:spPr>
        <a:xfrm>
          <a:off x="89647" y="302547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738F562-E1C1-443F-9DD3-954455B186C8}"/>
            </a:ext>
          </a:extLst>
        </xdr:cNvPr>
        <xdr:cNvSpPr/>
      </xdr:nvSpPr>
      <xdr:spPr>
        <a:xfrm>
          <a:off x="941054" y="25702170"/>
          <a:ext cx="972806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CAB649DE-15A3-466B-8AEC-DDCA2AD15811}"/>
            </a:ext>
          </a:extLst>
        </xdr:cNvPr>
        <xdr:cNvSpPr/>
      </xdr:nvSpPr>
      <xdr:spPr>
        <a:xfrm>
          <a:off x="132905" y="2570216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A6AEAB1-5FD3-4D10-B160-501B4628B4EC}"/>
            </a:ext>
          </a:extLst>
        </xdr:cNvPr>
        <xdr:cNvSpPr txBox="1"/>
      </xdr:nvSpPr>
      <xdr:spPr>
        <a:xfrm>
          <a:off x="123827" y="28954181"/>
          <a:ext cx="17994404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DF44BF5B-C847-4213-87C2-A4FDB08250BD}"/>
            </a:ext>
          </a:extLst>
        </xdr:cNvPr>
        <xdr:cNvSpPr/>
      </xdr:nvSpPr>
      <xdr:spPr>
        <a:xfrm>
          <a:off x="133371" y="71903686"/>
          <a:ext cx="178408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340FD76F-AA15-4432-A19D-F608A0ED1CA0}"/>
            </a:ext>
          </a:extLst>
        </xdr:cNvPr>
        <xdr:cNvSpPr/>
      </xdr:nvSpPr>
      <xdr:spPr>
        <a:xfrm>
          <a:off x="123825" y="7233285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A6B704B0-F779-4949-B8B8-651F4607FD77}"/>
            </a:ext>
          </a:extLst>
        </xdr:cNvPr>
        <xdr:cNvSpPr/>
      </xdr:nvSpPr>
      <xdr:spPr>
        <a:xfrm>
          <a:off x="1404259" y="72913715"/>
          <a:ext cx="5129892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A94D8463-D201-44C5-8823-D27007F49351}"/>
            </a:ext>
          </a:extLst>
        </xdr:cNvPr>
        <xdr:cNvSpPr/>
      </xdr:nvSpPr>
      <xdr:spPr>
        <a:xfrm>
          <a:off x="128736" y="72907951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531B78C5-B890-4EC8-8F5C-35522D64168C}"/>
            </a:ext>
          </a:extLst>
        </xdr:cNvPr>
        <xdr:cNvSpPr/>
      </xdr:nvSpPr>
      <xdr:spPr>
        <a:xfrm>
          <a:off x="8893548" y="72926986"/>
          <a:ext cx="50198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2025 en relación al año 2024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6DF5C7FA-A4CD-4752-BFB3-65B05AB5C0C6}"/>
            </a:ext>
          </a:extLst>
        </xdr:cNvPr>
        <xdr:cNvSpPr/>
      </xdr:nvSpPr>
      <xdr:spPr>
        <a:xfrm>
          <a:off x="7870052" y="72923400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329</xdr:row>
      <xdr:rowOff>188067</xdr:rowOff>
    </xdr:from>
    <xdr:to>
      <xdr:col>15</xdr:col>
      <xdr:colOff>560295</xdr:colOff>
      <xdr:row>331</xdr:row>
      <xdr:rowOff>0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6120A97F-EBEC-4107-968A-B95CCDE7B0E1}"/>
            </a:ext>
          </a:extLst>
        </xdr:cNvPr>
        <xdr:cNvSpPr/>
      </xdr:nvSpPr>
      <xdr:spPr bwMode="auto">
        <a:xfrm>
          <a:off x="14104341" y="73673442"/>
          <a:ext cx="1505454" cy="64060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327</xdr:row>
      <xdr:rowOff>124582</xdr:rowOff>
    </xdr:from>
    <xdr:to>
      <xdr:col>18</xdr:col>
      <xdr:colOff>1</xdr:colOff>
      <xdr:row>343</xdr:row>
      <xdr:rowOff>201710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439BEFA3-C20C-4CF0-9DE9-5F2B2E704C3D}"/>
            </a:ext>
          </a:extLst>
        </xdr:cNvPr>
        <xdr:cNvSpPr txBox="1"/>
      </xdr:nvSpPr>
      <xdr:spPr>
        <a:xfrm>
          <a:off x="15737883" y="73047982"/>
          <a:ext cx="2369143" cy="2591728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 incremento de 13,0 puntos porcentuales entre los meses de enero a marzo de 2025 frente a lo registrado en el mismo periodo del año anterior.</a:t>
          </a:r>
        </a:p>
      </xdr:txBody>
    </xdr:sp>
    <xdr:clientData/>
  </xdr:twoCellAnchor>
  <xdr:twoCellAnchor editAs="oneCell">
    <xdr:from>
      <xdr:col>10</xdr:col>
      <xdr:colOff>885265</xdr:colOff>
      <xdr:row>175</xdr:row>
      <xdr:rowOff>124230</xdr:rowOff>
    </xdr:from>
    <xdr:to>
      <xdr:col>18</xdr:col>
      <xdr:colOff>3368</xdr:colOff>
      <xdr:row>205</xdr:row>
      <xdr:rowOff>179297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97F51F09-C58E-4333-B91B-63D9BAE7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915" y="38100405"/>
          <a:ext cx="7452478" cy="7448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marzo/Res&#250;menes%20Estad&#237;sticos%20-%20Marz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minicidio%20enero%20-%20marzo,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35942</v>
          </cell>
          <cell r="E30">
            <v>6863</v>
          </cell>
        </row>
        <row r="32">
          <cell r="O32">
            <v>8222</v>
          </cell>
        </row>
        <row r="33">
          <cell r="O33">
            <v>7041</v>
          </cell>
        </row>
        <row r="34">
          <cell r="O34">
            <v>24748</v>
          </cell>
        </row>
        <row r="35">
          <cell r="O35">
            <v>2794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29811</v>
          </cell>
          <cell r="E66">
            <v>5230</v>
          </cell>
          <cell r="F66">
            <v>4960</v>
          </cell>
          <cell r="G66">
            <v>2710</v>
          </cell>
          <cell r="H66">
            <v>94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51</v>
          </cell>
          <cell r="O105">
            <v>12</v>
          </cell>
          <cell r="P105">
            <v>87</v>
          </cell>
          <cell r="Q105">
            <v>52</v>
          </cell>
        </row>
        <row r="106">
          <cell r="M106" t="str">
            <v>Psicológica</v>
          </cell>
          <cell r="N106">
            <v>4274</v>
          </cell>
          <cell r="O106">
            <v>2061</v>
          </cell>
          <cell r="P106">
            <v>10945</v>
          </cell>
          <cell r="Q106">
            <v>1698</v>
          </cell>
        </row>
        <row r="107">
          <cell r="M107" t="str">
            <v>Física</v>
          </cell>
          <cell r="N107">
            <v>2274</v>
          </cell>
          <cell r="O107">
            <v>1681</v>
          </cell>
          <cell r="P107">
            <v>11006</v>
          </cell>
          <cell r="Q107">
            <v>979</v>
          </cell>
        </row>
        <row r="108">
          <cell r="M108" t="str">
            <v>Sexual</v>
          </cell>
          <cell r="N108">
            <v>1623</v>
          </cell>
          <cell r="O108">
            <v>3287</v>
          </cell>
          <cell r="P108">
            <v>2710</v>
          </cell>
          <cell r="Q108">
            <v>65</v>
          </cell>
        </row>
        <row r="213">
          <cell r="M213" t="str">
            <v>Moquegua</v>
          </cell>
          <cell r="N213">
            <v>20</v>
          </cell>
        </row>
        <row r="214">
          <cell r="M214" t="str">
            <v>Huancavelica</v>
          </cell>
          <cell r="N214">
            <v>25</v>
          </cell>
        </row>
        <row r="215">
          <cell r="M215" t="str">
            <v>Tumbes</v>
          </cell>
          <cell r="N215">
            <v>30</v>
          </cell>
        </row>
        <row r="216">
          <cell r="M216" t="str">
            <v>Pasco</v>
          </cell>
          <cell r="N216">
            <v>34</v>
          </cell>
        </row>
        <row r="217">
          <cell r="M217" t="str">
            <v>Amazonas</v>
          </cell>
          <cell r="N217">
            <v>44</v>
          </cell>
        </row>
        <row r="218">
          <cell r="M218" t="str">
            <v>Madre De Dios</v>
          </cell>
          <cell r="N218">
            <v>44</v>
          </cell>
        </row>
        <row r="219">
          <cell r="M219" t="str">
            <v>Tacna</v>
          </cell>
          <cell r="N219">
            <v>45</v>
          </cell>
        </row>
        <row r="220">
          <cell r="M220" t="str">
            <v>Apurimac</v>
          </cell>
          <cell r="N220">
            <v>52</v>
          </cell>
        </row>
        <row r="221">
          <cell r="M221" t="str">
            <v>Callao</v>
          </cell>
          <cell r="N221">
            <v>66</v>
          </cell>
        </row>
        <row r="222">
          <cell r="M222" t="str">
            <v>Loreto</v>
          </cell>
          <cell r="N222">
            <v>72</v>
          </cell>
        </row>
        <row r="223">
          <cell r="M223" t="str">
            <v>Lambayeque</v>
          </cell>
          <cell r="N223">
            <v>73</v>
          </cell>
        </row>
        <row r="224">
          <cell r="M224" t="str">
            <v>Cajamarca</v>
          </cell>
          <cell r="N224">
            <v>81</v>
          </cell>
        </row>
        <row r="225">
          <cell r="M225" t="str">
            <v>Piura</v>
          </cell>
          <cell r="N225">
            <v>85</v>
          </cell>
        </row>
        <row r="226">
          <cell r="M226" t="str">
            <v>Puno</v>
          </cell>
          <cell r="N226">
            <v>90</v>
          </cell>
        </row>
        <row r="227">
          <cell r="M227" t="str">
            <v>Ucayali</v>
          </cell>
          <cell r="N227">
            <v>93</v>
          </cell>
        </row>
        <row r="228">
          <cell r="M228" t="str">
            <v>Ancash</v>
          </cell>
          <cell r="N228">
            <v>118</v>
          </cell>
        </row>
        <row r="229">
          <cell r="M229" t="str">
            <v>Huanuco</v>
          </cell>
          <cell r="N229">
            <v>118</v>
          </cell>
        </row>
        <row r="230">
          <cell r="M230" t="str">
            <v>Ica</v>
          </cell>
          <cell r="N230">
            <v>125</v>
          </cell>
        </row>
        <row r="231">
          <cell r="M231" t="str">
            <v>Ayacucho</v>
          </cell>
          <cell r="N231">
            <v>131</v>
          </cell>
        </row>
        <row r="232">
          <cell r="M232" t="str">
            <v>San Martin</v>
          </cell>
          <cell r="N232">
            <v>148</v>
          </cell>
        </row>
        <row r="233">
          <cell r="M233" t="str">
            <v>Junin</v>
          </cell>
          <cell r="N233">
            <v>170</v>
          </cell>
        </row>
        <row r="234">
          <cell r="M234" t="str">
            <v>La Libertad</v>
          </cell>
          <cell r="N234">
            <v>175</v>
          </cell>
        </row>
        <row r="235">
          <cell r="M235" t="str">
            <v>Cusco</v>
          </cell>
          <cell r="N235">
            <v>235</v>
          </cell>
        </row>
        <row r="236">
          <cell r="M236" t="str">
            <v>Arequipa</v>
          </cell>
          <cell r="N236">
            <v>256</v>
          </cell>
        </row>
        <row r="237">
          <cell r="M237" t="str">
            <v>Lima</v>
          </cell>
          <cell r="N237">
            <v>932</v>
          </cell>
        </row>
        <row r="244">
          <cell r="J244" t="str">
            <v>Madre De Dios</v>
          </cell>
          <cell r="K244">
            <v>5166</v>
          </cell>
        </row>
        <row r="245">
          <cell r="J245" t="str">
            <v>Pasco</v>
          </cell>
          <cell r="K245">
            <v>6007</v>
          </cell>
        </row>
        <row r="246">
          <cell r="J246" t="str">
            <v>Moquegua</v>
          </cell>
          <cell r="K246">
            <v>6679</v>
          </cell>
        </row>
        <row r="247">
          <cell r="J247" t="str">
            <v>Amazonas</v>
          </cell>
          <cell r="K247">
            <v>7587</v>
          </cell>
        </row>
        <row r="248">
          <cell r="J248" t="str">
            <v>Tumbes</v>
          </cell>
          <cell r="K248">
            <v>8365</v>
          </cell>
        </row>
        <row r="249">
          <cell r="J249" t="str">
            <v>Huancavelica</v>
          </cell>
          <cell r="K249">
            <v>10317</v>
          </cell>
        </row>
        <row r="250">
          <cell r="J250" t="str">
            <v>Ucayali</v>
          </cell>
          <cell r="K250">
            <v>11180</v>
          </cell>
        </row>
        <row r="251">
          <cell r="J251" t="str">
            <v>Tacna</v>
          </cell>
          <cell r="K251">
            <v>11577</v>
          </cell>
        </row>
        <row r="252">
          <cell r="J252" t="str">
            <v>Loreto</v>
          </cell>
          <cell r="K252">
            <v>12435</v>
          </cell>
        </row>
        <row r="253">
          <cell r="J253" t="str">
            <v>Apurimac</v>
          </cell>
          <cell r="K253">
            <v>13665</v>
          </cell>
        </row>
        <row r="254">
          <cell r="J254" t="str">
            <v>Callao</v>
          </cell>
          <cell r="K254">
            <v>15127</v>
          </cell>
        </row>
        <row r="255">
          <cell r="J255" t="str">
            <v>Cajamarca</v>
          </cell>
          <cell r="K255">
            <v>15230</v>
          </cell>
        </row>
        <row r="256">
          <cell r="J256" t="str">
            <v>Lambayeque</v>
          </cell>
          <cell r="K256">
            <v>16625</v>
          </cell>
        </row>
        <row r="257">
          <cell r="J257" t="str">
            <v>Puno</v>
          </cell>
          <cell r="K257">
            <v>20039</v>
          </cell>
        </row>
        <row r="258">
          <cell r="J258" t="str">
            <v>Ayacucho</v>
          </cell>
          <cell r="K258">
            <v>20446</v>
          </cell>
        </row>
        <row r="259">
          <cell r="J259" t="str">
            <v>Huanuco</v>
          </cell>
          <cell r="K259">
            <v>21768</v>
          </cell>
        </row>
        <row r="260">
          <cell r="J260" t="str">
            <v>Ica</v>
          </cell>
          <cell r="K260">
            <v>25611</v>
          </cell>
        </row>
        <row r="261">
          <cell r="J261" t="str">
            <v>San Martin</v>
          </cell>
          <cell r="K261">
            <v>28257</v>
          </cell>
        </row>
        <row r="262">
          <cell r="J262" t="str">
            <v>Junin</v>
          </cell>
          <cell r="K262">
            <v>30351</v>
          </cell>
        </row>
        <row r="263">
          <cell r="J263" t="str">
            <v>Piura</v>
          </cell>
          <cell r="K263">
            <v>31716</v>
          </cell>
        </row>
        <row r="264">
          <cell r="J264" t="str">
            <v>La Libertad</v>
          </cell>
          <cell r="K264">
            <v>32718</v>
          </cell>
        </row>
        <row r="265">
          <cell r="J265" t="str">
            <v>Ancash</v>
          </cell>
          <cell r="K265">
            <v>34763</v>
          </cell>
        </row>
        <row r="266">
          <cell r="J266" t="str">
            <v>Cusco</v>
          </cell>
          <cell r="K266">
            <v>44715</v>
          </cell>
        </row>
        <row r="267">
          <cell r="J267" t="str">
            <v>Arequipa</v>
          </cell>
          <cell r="K267">
            <v>65998</v>
          </cell>
        </row>
        <row r="268">
          <cell r="J268" t="str">
            <v>Lima</v>
          </cell>
          <cell r="K268">
            <v>181223</v>
          </cell>
        </row>
      </sheetData>
      <sheetData sheetId="1">
        <row r="39">
          <cell r="J39">
            <v>2009</v>
          </cell>
          <cell r="L39">
            <v>139</v>
          </cell>
        </row>
        <row r="40">
          <cell r="J40">
            <v>2010</v>
          </cell>
          <cell r="L40">
            <v>121</v>
          </cell>
        </row>
        <row r="41">
          <cell r="J41">
            <v>2011</v>
          </cell>
          <cell r="L41">
            <v>93</v>
          </cell>
        </row>
        <row r="42">
          <cell r="J42">
            <v>2012</v>
          </cell>
          <cell r="L42">
            <v>83</v>
          </cell>
        </row>
        <row r="43">
          <cell r="J43">
            <v>2013</v>
          </cell>
          <cell r="L43">
            <v>131</v>
          </cell>
        </row>
        <row r="44">
          <cell r="J44">
            <v>2014</v>
          </cell>
          <cell r="L44">
            <v>96</v>
          </cell>
        </row>
        <row r="45">
          <cell r="J45">
            <v>2015</v>
          </cell>
          <cell r="L45">
            <v>95</v>
          </cell>
        </row>
        <row r="46">
          <cell r="J46">
            <v>2016</v>
          </cell>
          <cell r="L46">
            <v>124</v>
          </cell>
        </row>
        <row r="47">
          <cell r="J47">
            <v>2017</v>
          </cell>
          <cell r="L47">
            <v>121</v>
          </cell>
        </row>
        <row r="48">
          <cell r="J48">
            <v>2018</v>
          </cell>
          <cell r="L48">
            <v>149</v>
          </cell>
        </row>
        <row r="49">
          <cell r="J49">
            <v>2019</v>
          </cell>
          <cell r="L49">
            <v>166</v>
          </cell>
        </row>
        <row r="50">
          <cell r="J50">
            <v>2020</v>
          </cell>
          <cell r="L50">
            <v>131</v>
          </cell>
        </row>
        <row r="51">
          <cell r="J51">
            <v>2021</v>
          </cell>
          <cell r="L51">
            <v>136</v>
          </cell>
        </row>
        <row r="52">
          <cell r="J52">
            <v>2022</v>
          </cell>
          <cell r="L52">
            <v>130</v>
          </cell>
        </row>
        <row r="53">
          <cell r="J53">
            <v>2023</v>
          </cell>
          <cell r="L53">
            <v>170</v>
          </cell>
        </row>
        <row r="54">
          <cell r="J54">
            <v>2024</v>
          </cell>
          <cell r="L54">
            <v>162</v>
          </cell>
        </row>
        <row r="55">
          <cell r="J55" t="str">
            <v>2025 2/</v>
          </cell>
          <cell r="L55">
            <v>49</v>
          </cell>
        </row>
        <row r="124">
          <cell r="B124" t="str">
            <v>Esposo</v>
          </cell>
          <cell r="E124">
            <v>4</v>
          </cell>
        </row>
        <row r="125">
          <cell r="B125" t="str">
            <v>Conviviente</v>
          </cell>
          <cell r="E125">
            <v>10</v>
          </cell>
        </row>
        <row r="126">
          <cell r="B126" t="str">
            <v>Enamorado</v>
          </cell>
          <cell r="E126">
            <v>5</v>
          </cell>
        </row>
        <row r="127">
          <cell r="B127" t="str">
            <v>Otra relación de pareja sexo-afectiva</v>
          </cell>
          <cell r="E127">
            <v>0</v>
          </cell>
        </row>
        <row r="154">
          <cell r="B154" t="str">
            <v>No tomó ninguna medida</v>
          </cell>
          <cell r="E154">
            <v>24</v>
          </cell>
        </row>
        <row r="155">
          <cell r="B155" t="str">
            <v>Denunció el hecho</v>
          </cell>
          <cell r="E155">
            <v>5</v>
          </cell>
        </row>
        <row r="156">
          <cell r="B156" t="str">
            <v>Buscó ayuda institucional (Estado/ONG)</v>
          </cell>
          <cell r="E156">
            <v>0</v>
          </cell>
        </row>
        <row r="157">
          <cell r="B157" t="str">
            <v>Aceptó ingresar a hogar de refugio temporal</v>
          </cell>
          <cell r="E157">
            <v>0</v>
          </cell>
        </row>
        <row r="158">
          <cell r="B158" t="str">
            <v>Decidió separarse</v>
          </cell>
          <cell r="E158">
            <v>3</v>
          </cell>
        </row>
        <row r="159">
          <cell r="B159" t="str">
            <v>Decidió continuar con el Proceso Judicial</v>
          </cell>
          <cell r="E159">
            <v>0</v>
          </cell>
        </row>
        <row r="160">
          <cell r="B160" t="str">
            <v>Acudió a casa de familiares/ Amistades</v>
          </cell>
          <cell r="E160">
            <v>0</v>
          </cell>
        </row>
        <row r="161">
          <cell r="B161" t="str">
            <v>Solicito medidas de protección a la Autoridad Judicial</v>
          </cell>
          <cell r="E161">
            <v>0</v>
          </cell>
        </row>
        <row r="162">
          <cell r="B162" t="str">
            <v>Otro</v>
          </cell>
          <cell r="E162">
            <v>0</v>
          </cell>
        </row>
        <row r="163">
          <cell r="B163" t="str">
            <v>Se desconoce</v>
          </cell>
          <cell r="E163">
            <v>16</v>
          </cell>
        </row>
      </sheetData>
      <sheetData sheetId="2">
        <row r="18">
          <cell r="F18">
            <v>2009</v>
          </cell>
        </row>
      </sheetData>
      <sheetData sheetId="3">
        <row r="20">
          <cell r="J20" t="str">
            <v>Enero</v>
          </cell>
        </row>
      </sheetData>
      <sheetData sheetId="4">
        <row r="22">
          <cell r="C22">
            <v>98233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5">
          <cell r="R15" t="str">
            <v>Casos albergados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39">
          <cell r="J39">
            <v>2009</v>
          </cell>
          <cell r="L39">
            <v>139</v>
          </cell>
        </row>
        <row r="40">
          <cell r="J40">
            <v>2010</v>
          </cell>
          <cell r="L40">
            <v>121</v>
          </cell>
        </row>
        <row r="41">
          <cell r="J41">
            <v>2011</v>
          </cell>
          <cell r="L41">
            <v>93</v>
          </cell>
        </row>
        <row r="42">
          <cell r="J42">
            <v>2012</v>
          </cell>
          <cell r="L42">
            <v>83</v>
          </cell>
        </row>
        <row r="43">
          <cell r="J43">
            <v>2013</v>
          </cell>
          <cell r="L43">
            <v>131</v>
          </cell>
        </row>
        <row r="44">
          <cell r="J44">
            <v>2014</v>
          </cell>
          <cell r="L44">
            <v>96</v>
          </cell>
        </row>
        <row r="45">
          <cell r="J45">
            <v>2015</v>
          </cell>
          <cell r="L45">
            <v>95</v>
          </cell>
        </row>
        <row r="46">
          <cell r="J46">
            <v>2016</v>
          </cell>
          <cell r="L46">
            <v>124</v>
          </cell>
        </row>
        <row r="47">
          <cell r="J47">
            <v>2017</v>
          </cell>
          <cell r="L47">
            <v>121</v>
          </cell>
        </row>
        <row r="48">
          <cell r="J48">
            <v>2018</v>
          </cell>
          <cell r="L48">
            <v>149</v>
          </cell>
        </row>
        <row r="49">
          <cell r="J49">
            <v>2019</v>
          </cell>
          <cell r="L49">
            <v>166</v>
          </cell>
        </row>
        <row r="50">
          <cell r="J50">
            <v>2020</v>
          </cell>
          <cell r="L50">
            <v>131</v>
          </cell>
        </row>
        <row r="51">
          <cell r="J51">
            <v>2021</v>
          </cell>
          <cell r="L51">
            <v>136</v>
          </cell>
        </row>
        <row r="52">
          <cell r="J52">
            <v>2022</v>
          </cell>
          <cell r="L52">
            <v>130</v>
          </cell>
        </row>
        <row r="53">
          <cell r="J53">
            <v>2023</v>
          </cell>
          <cell r="L53">
            <v>170</v>
          </cell>
        </row>
        <row r="54">
          <cell r="J54">
            <v>2024</v>
          </cell>
          <cell r="L54">
            <v>162</v>
          </cell>
        </row>
        <row r="55">
          <cell r="J55" t="str">
            <v>2025 2/</v>
          </cell>
          <cell r="L55">
            <v>49</v>
          </cell>
        </row>
        <row r="124">
          <cell r="B124" t="str">
            <v>Esposo</v>
          </cell>
          <cell r="E124">
            <v>4</v>
          </cell>
        </row>
        <row r="125">
          <cell r="B125" t="str">
            <v>Conviviente</v>
          </cell>
          <cell r="E125">
            <v>10</v>
          </cell>
        </row>
        <row r="126">
          <cell r="B126" t="str">
            <v>Enamorado</v>
          </cell>
          <cell r="E126">
            <v>5</v>
          </cell>
        </row>
        <row r="127">
          <cell r="B127" t="str">
            <v>Otra relación de pareja sexo-afectiva</v>
          </cell>
          <cell r="E127">
            <v>0</v>
          </cell>
        </row>
        <row r="154">
          <cell r="B154" t="str">
            <v>No tomó ninguna medida</v>
          </cell>
          <cell r="E154">
            <v>24</v>
          </cell>
        </row>
        <row r="155">
          <cell r="B155" t="str">
            <v>Denunció el hecho</v>
          </cell>
          <cell r="E155">
            <v>5</v>
          </cell>
        </row>
        <row r="156">
          <cell r="B156" t="str">
            <v>Buscó ayuda institucional (Estado/ONG)</v>
          </cell>
          <cell r="E156">
            <v>0</v>
          </cell>
        </row>
        <row r="157">
          <cell r="B157" t="str">
            <v>Aceptó ingresar a hogar de refugio temporal</v>
          </cell>
          <cell r="E157">
            <v>0</v>
          </cell>
        </row>
        <row r="158">
          <cell r="B158" t="str">
            <v>Decidió separarse</v>
          </cell>
          <cell r="E158">
            <v>3</v>
          </cell>
        </row>
        <row r="159">
          <cell r="B159" t="str">
            <v>Decidió continuar con el Proceso Judicial</v>
          </cell>
          <cell r="E159">
            <v>0</v>
          </cell>
        </row>
        <row r="160">
          <cell r="B160" t="str">
            <v>Acudió a casa de familiares/ Amistades</v>
          </cell>
          <cell r="E160">
            <v>0</v>
          </cell>
        </row>
        <row r="161">
          <cell r="B161" t="str">
            <v>Solicito medidas de protección a la Autoridad Judicial</v>
          </cell>
          <cell r="E161">
            <v>0</v>
          </cell>
        </row>
        <row r="162">
          <cell r="B162" t="str">
            <v>Otro</v>
          </cell>
          <cell r="E162">
            <v>0</v>
          </cell>
        </row>
        <row r="163">
          <cell r="B163" t="str">
            <v>Se desconoce</v>
          </cell>
          <cell r="E16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C682-996F-4823-96E2-3A201439AC4D}">
  <sheetPr>
    <tabColor theme="1" tint="0.14999847407452621"/>
  </sheetPr>
  <dimension ref="B1:S355"/>
  <sheetViews>
    <sheetView showGridLines="0" tabSelected="1" view="pageBreakPreview" zoomScale="85" zoomScaleNormal="85" zoomScaleSheetLayoutView="85" workbookViewId="0">
      <selection activeCell="A400" sqref="A400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140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3.85546875" style="2" customWidth="1"/>
    <col min="11" max="11" width="16.140625" style="2" customWidth="1"/>
    <col min="12" max="12" width="18" style="2" customWidth="1"/>
    <col min="13" max="13" width="13.85546875" style="2" customWidth="1"/>
    <col min="14" max="14" width="16.140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140625" style="2" customWidth="1"/>
    <col min="19" max="19" width="1.285156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14723</v>
      </c>
      <c r="D18" s="35">
        <v>12468</v>
      </c>
      <c r="E18" s="35">
        <v>2255</v>
      </c>
      <c r="F18" s="36"/>
      <c r="G18" s="37"/>
      <c r="M18" s="38" t="s">
        <v>10</v>
      </c>
      <c r="N18" s="34">
        <f>SUM(O18:R18)</f>
        <v>14723</v>
      </c>
      <c r="O18" s="35">
        <v>78</v>
      </c>
      <c r="P18" s="35">
        <v>6507</v>
      </c>
      <c r="Q18" s="35">
        <v>5452</v>
      </c>
      <c r="R18" s="35">
        <v>2686</v>
      </c>
    </row>
    <row r="19" spans="2:19" ht="27.75" customHeight="1" x14ac:dyDescent="0.25">
      <c r="B19" s="33" t="s">
        <v>11</v>
      </c>
      <c r="C19" s="34">
        <f>SUM(D19:E19)</f>
        <v>13616</v>
      </c>
      <c r="D19" s="35">
        <v>11388</v>
      </c>
      <c r="E19" s="35">
        <v>2228</v>
      </c>
      <c r="F19" s="36"/>
      <c r="G19" s="37"/>
      <c r="M19" s="38" t="s">
        <v>11</v>
      </c>
      <c r="N19" s="34">
        <f t="shared" ref="N19:N29" si="0">SUM(O19:R19)</f>
        <v>13616</v>
      </c>
      <c r="O19" s="35">
        <v>66</v>
      </c>
      <c r="P19" s="35">
        <v>5994</v>
      </c>
      <c r="Q19" s="35">
        <v>5143</v>
      </c>
      <c r="R19" s="35">
        <v>2413</v>
      </c>
    </row>
    <row r="20" spans="2:19" ht="27.75" customHeight="1" thickBot="1" x14ac:dyDescent="0.3">
      <c r="B20" s="33" t="s">
        <v>12</v>
      </c>
      <c r="C20" s="34">
        <f t="shared" ref="C20:C29" si="1">SUM(D20:E20)</f>
        <v>14466</v>
      </c>
      <c r="D20" s="35">
        <v>12086</v>
      </c>
      <c r="E20" s="35">
        <v>2380</v>
      </c>
      <c r="F20" s="36"/>
      <c r="G20" s="37"/>
      <c r="M20" s="38" t="s">
        <v>12</v>
      </c>
      <c r="N20" s="34">
        <f t="shared" si="0"/>
        <v>14466</v>
      </c>
      <c r="O20" s="35">
        <v>58</v>
      </c>
      <c r="P20" s="35">
        <v>6477</v>
      </c>
      <c r="Q20" s="35">
        <v>5345</v>
      </c>
      <c r="R20" s="35">
        <v>2586</v>
      </c>
    </row>
    <row r="21" spans="2:19" ht="28.5" hidden="1" customHeight="1" x14ac:dyDescent="0.25">
      <c r="B21" s="33" t="s">
        <v>13</v>
      </c>
      <c r="C21" s="34">
        <f t="shared" si="1"/>
        <v>0</v>
      </c>
      <c r="D21" s="35"/>
      <c r="E21" s="35"/>
      <c r="F21" s="36"/>
      <c r="G21" s="37"/>
      <c r="M21" s="38" t="s">
        <v>13</v>
      </c>
      <c r="N21" s="34">
        <f t="shared" si="0"/>
        <v>0</v>
      </c>
      <c r="O21" s="35"/>
      <c r="P21" s="35"/>
      <c r="Q21" s="35"/>
      <c r="R21" s="35"/>
    </row>
    <row r="22" spans="2:19" ht="28.5" hidden="1" customHeight="1" x14ac:dyDescent="0.25">
      <c r="B22" s="33" t="s">
        <v>14</v>
      </c>
      <c r="C22" s="34">
        <f t="shared" si="1"/>
        <v>0</v>
      </c>
      <c r="D22" s="35"/>
      <c r="E22" s="35"/>
      <c r="F22" s="36"/>
      <c r="G22" s="39"/>
      <c r="M22" s="38" t="s">
        <v>14</v>
      </c>
      <c r="N22" s="34">
        <f t="shared" si="0"/>
        <v>0</v>
      </c>
      <c r="O22" s="35"/>
      <c r="P22" s="35"/>
      <c r="Q22" s="35"/>
      <c r="R22" s="35"/>
    </row>
    <row r="23" spans="2:19" ht="28.5" hidden="1" customHeight="1" x14ac:dyDescent="0.25">
      <c r="B23" s="33" t="s">
        <v>15</v>
      </c>
      <c r="C23" s="34">
        <f t="shared" si="1"/>
        <v>0</v>
      </c>
      <c r="D23" s="35"/>
      <c r="E23" s="35"/>
      <c r="F23" s="36"/>
      <c r="G23" s="40"/>
      <c r="M23" s="41" t="s">
        <v>15</v>
      </c>
      <c r="N23" s="34">
        <f t="shared" si="0"/>
        <v>0</v>
      </c>
      <c r="O23" s="42"/>
      <c r="P23" s="42"/>
      <c r="Q23" s="42"/>
      <c r="R23" s="42"/>
    </row>
    <row r="24" spans="2:19" ht="28.5" hidden="1" customHeight="1" x14ac:dyDescent="0.25">
      <c r="B24" s="33" t="s">
        <v>16</v>
      </c>
      <c r="C24" s="34">
        <f t="shared" si="1"/>
        <v>0</v>
      </c>
      <c r="D24" s="35"/>
      <c r="E24" s="35"/>
      <c r="F24" s="36"/>
      <c r="G24" s="40"/>
      <c r="M24" s="38" t="s">
        <v>16</v>
      </c>
      <c r="N24" s="34">
        <f t="shared" si="0"/>
        <v>0</v>
      </c>
      <c r="O24" s="35"/>
      <c r="P24" s="35"/>
      <c r="Q24" s="35"/>
      <c r="R24" s="35"/>
    </row>
    <row r="25" spans="2:19" ht="28.5" hidden="1" customHeight="1" x14ac:dyDescent="0.25">
      <c r="B25" s="33" t="s">
        <v>17</v>
      </c>
      <c r="C25" s="34">
        <f t="shared" si="1"/>
        <v>0</v>
      </c>
      <c r="D25" s="35"/>
      <c r="E25" s="35"/>
      <c r="F25" s="36"/>
      <c r="G25" s="40"/>
      <c r="M25" s="38" t="s">
        <v>17</v>
      </c>
      <c r="N25" s="34">
        <f t="shared" si="0"/>
        <v>0</v>
      </c>
      <c r="O25" s="35"/>
      <c r="P25" s="35"/>
      <c r="Q25" s="35"/>
      <c r="R25" s="35"/>
    </row>
    <row r="26" spans="2:19" ht="28.5" hidden="1" customHeight="1" x14ac:dyDescent="0.25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42805</v>
      </c>
      <c r="D30" s="45">
        <f>SUM(D18:D29)</f>
        <v>35942</v>
      </c>
      <c r="E30" s="45">
        <f>SUM(E18:E29)</f>
        <v>6863</v>
      </c>
      <c r="F30" s="40"/>
      <c r="G30" s="46"/>
      <c r="M30" s="47" t="s">
        <v>3</v>
      </c>
      <c r="N30" s="44">
        <f>SUM(N18:N29)</f>
        <v>42805</v>
      </c>
      <c r="O30" s="44">
        <f>SUM(O18:O29)</f>
        <v>202</v>
      </c>
      <c r="P30" s="44">
        <f>SUM(P18:P29)</f>
        <v>18978</v>
      </c>
      <c r="Q30" s="44">
        <f>SUM(Q18:Q29)</f>
        <v>15940</v>
      </c>
      <c r="R30" s="44">
        <f>SUM(R18:R29)</f>
        <v>7685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0.8396682630533816</v>
      </c>
      <c r="E31" s="49">
        <f>E30/$C30</f>
        <v>0.1603317369466184</v>
      </c>
      <c r="F31" s="1"/>
      <c r="M31" s="48" t="s">
        <v>22</v>
      </c>
      <c r="N31" s="50">
        <f>N30/$N30</f>
        <v>1</v>
      </c>
      <c r="O31" s="50">
        <f>O30/$N30</f>
        <v>4.7190748744305568E-3</v>
      </c>
      <c r="P31" s="50">
        <f>P30/$N30</f>
        <v>0.44335942062843126</v>
      </c>
      <c r="Q31" s="50">
        <f>Q30/$N30</f>
        <v>0.37238640345753998</v>
      </c>
      <c r="R31" s="50">
        <f>R30/$N30</f>
        <v>0.17953510103959819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8222</v>
      </c>
      <c r="P32" s="53">
        <f>O32/O$36</f>
        <v>0.19208036444340615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7041</v>
      </c>
      <c r="P33" s="53">
        <f>O33/O$36</f>
        <v>0.16449012965775026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24748</v>
      </c>
      <c r="P34" s="53">
        <f>O34/O$36</f>
        <v>0.57815675738815564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2794</v>
      </c>
      <c r="P35" s="53">
        <f>O35/O$36</f>
        <v>6.5272748510687997E-2</v>
      </c>
      <c r="Q35" s="55"/>
      <c r="R35" s="55"/>
    </row>
    <row r="36" spans="2:18" ht="36.75" customHeight="1" x14ac:dyDescent="0.25">
      <c r="B36" s="38" t="s">
        <v>10</v>
      </c>
      <c r="C36" s="34">
        <f>SUM(D36:K36)</f>
        <v>14723</v>
      </c>
      <c r="D36" s="35">
        <v>859</v>
      </c>
      <c r="E36" s="35">
        <v>1854</v>
      </c>
      <c r="F36" s="35">
        <v>2353</v>
      </c>
      <c r="G36" s="60">
        <v>1983</v>
      </c>
      <c r="H36" s="35">
        <v>2921</v>
      </c>
      <c r="I36" s="35">
        <v>2342</v>
      </c>
      <c r="J36" s="35">
        <v>1394</v>
      </c>
      <c r="K36" s="35">
        <v>1017</v>
      </c>
      <c r="L36" s="1"/>
      <c r="M36" s="55"/>
      <c r="N36" s="61" t="s">
        <v>3</v>
      </c>
      <c r="O36" s="52">
        <f>SUM(O32:O35)</f>
        <v>42805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13616</v>
      </c>
      <c r="D37" s="35">
        <v>916</v>
      </c>
      <c r="E37" s="35">
        <v>1771</v>
      </c>
      <c r="F37" s="35">
        <v>2293</v>
      </c>
      <c r="G37" s="35">
        <v>1827</v>
      </c>
      <c r="H37" s="35">
        <v>2651</v>
      </c>
      <c r="I37" s="35">
        <v>2019</v>
      </c>
      <c r="J37" s="35">
        <v>1251</v>
      </c>
      <c r="K37" s="35">
        <v>888</v>
      </c>
      <c r="L37" s="1"/>
      <c r="M37" s="55"/>
      <c r="Q37" s="55"/>
      <c r="R37" s="55"/>
    </row>
    <row r="38" spans="2:18" ht="23.25" customHeight="1" thickBot="1" x14ac:dyDescent="0.3">
      <c r="B38" s="38" t="s">
        <v>12</v>
      </c>
      <c r="C38" s="34">
        <f t="shared" si="2"/>
        <v>14466</v>
      </c>
      <c r="D38" s="35">
        <v>984</v>
      </c>
      <c r="E38" s="35">
        <v>1838</v>
      </c>
      <c r="F38" s="35">
        <v>2395</v>
      </c>
      <c r="G38" s="35">
        <v>1955</v>
      </c>
      <c r="H38" s="35">
        <v>2793</v>
      </c>
      <c r="I38" s="35">
        <v>2247</v>
      </c>
      <c r="J38" s="35">
        <v>1365</v>
      </c>
      <c r="K38" s="35">
        <v>889</v>
      </c>
      <c r="L38" s="1"/>
      <c r="M38" s="55"/>
      <c r="Q38" s="55"/>
      <c r="R38" s="55"/>
    </row>
    <row r="39" spans="2:18" ht="23.25" hidden="1" customHeight="1" x14ac:dyDescent="0.25">
      <c r="B39" s="38" t="s">
        <v>13</v>
      </c>
      <c r="C39" s="34">
        <f t="shared" si="2"/>
        <v>0</v>
      </c>
      <c r="D39" s="35"/>
      <c r="E39" s="35"/>
      <c r="F39" s="35"/>
      <c r="G39" s="35"/>
      <c r="H39" s="35"/>
      <c r="I39" s="35"/>
      <c r="J39" s="35"/>
      <c r="K39" s="35"/>
      <c r="L39" s="1"/>
      <c r="M39" s="55"/>
      <c r="N39" s="63"/>
      <c r="O39" s="63"/>
      <c r="P39" s="63"/>
      <c r="Q39" s="55"/>
      <c r="R39" s="55"/>
    </row>
    <row r="40" spans="2:18" ht="23.25" hidden="1" customHeight="1" x14ac:dyDescent="0.25">
      <c r="B40" s="38" t="s">
        <v>14</v>
      </c>
      <c r="C40" s="34">
        <f t="shared" si="2"/>
        <v>0</v>
      </c>
      <c r="D40" s="35"/>
      <c r="E40" s="35"/>
      <c r="F40" s="35"/>
      <c r="G40" s="35"/>
      <c r="H40" s="35"/>
      <c r="I40" s="35"/>
      <c r="J40" s="35"/>
      <c r="K40" s="35"/>
      <c r="L40" s="1"/>
      <c r="M40" s="55"/>
      <c r="N40" s="63"/>
      <c r="O40" s="63"/>
      <c r="P40" s="63"/>
      <c r="Q40" s="55"/>
      <c r="R40" s="55"/>
    </row>
    <row r="41" spans="2:18" ht="23.25" hidden="1" customHeight="1" x14ac:dyDescent="0.25">
      <c r="B41" s="38" t="s">
        <v>15</v>
      </c>
      <c r="C41" s="34">
        <f t="shared" si="2"/>
        <v>0</v>
      </c>
      <c r="D41" s="35"/>
      <c r="E41" s="35"/>
      <c r="F41" s="35"/>
      <c r="G41" s="35"/>
      <c r="H41" s="35"/>
      <c r="I41" s="35"/>
      <c r="J41" s="35"/>
      <c r="K41" s="35"/>
      <c r="L41" s="1"/>
      <c r="M41" s="55"/>
      <c r="N41" s="63"/>
      <c r="O41" s="63"/>
      <c r="P41" s="63"/>
      <c r="Q41" s="55"/>
      <c r="R41" s="1"/>
    </row>
    <row r="42" spans="2:18" ht="23.25" hidden="1" customHeight="1" x14ac:dyDescent="0.25">
      <c r="B42" s="41" t="s">
        <v>16</v>
      </c>
      <c r="C42" s="34">
        <f t="shared" si="2"/>
        <v>0</v>
      </c>
      <c r="D42" s="42"/>
      <c r="E42" s="42"/>
      <c r="F42" s="42"/>
      <c r="G42" s="42"/>
      <c r="H42" s="42"/>
      <c r="I42" s="42"/>
      <c r="J42" s="42"/>
      <c r="K42" s="42"/>
      <c r="L42" s="1"/>
      <c r="M42" s="55"/>
      <c r="N42" s="55"/>
      <c r="O42" s="63"/>
      <c r="P42" s="55"/>
      <c r="Q42" s="1"/>
      <c r="R42" s="1"/>
    </row>
    <row r="43" spans="2:18" ht="23.25" hidden="1" customHeight="1" x14ac:dyDescent="0.25">
      <c r="B43" s="38" t="s">
        <v>17</v>
      </c>
      <c r="C43" s="34">
        <f t="shared" si="2"/>
        <v>0</v>
      </c>
      <c r="D43" s="35"/>
      <c r="E43" s="35"/>
      <c r="F43" s="35"/>
      <c r="G43" s="35"/>
      <c r="H43" s="35"/>
      <c r="I43" s="35"/>
      <c r="J43" s="35"/>
      <c r="K43" s="35"/>
      <c r="L43" s="1"/>
      <c r="M43" s="55"/>
      <c r="N43" s="55"/>
      <c r="O43" s="63"/>
      <c r="P43" s="55"/>
      <c r="Q43" s="1"/>
      <c r="R43" s="1"/>
    </row>
    <row r="44" spans="2:18" ht="23.25" hidden="1" customHeight="1" x14ac:dyDescent="0.25">
      <c r="B44" s="38" t="s">
        <v>18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5"/>
      <c r="N44" s="55"/>
      <c r="O44" s="63"/>
      <c r="P44" s="55"/>
      <c r="Q44" s="1"/>
      <c r="R44" s="1"/>
    </row>
    <row r="45" spans="2:18" ht="23.25" hidden="1" customHeight="1" x14ac:dyDescent="0.25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42805</v>
      </c>
      <c r="D48" s="44">
        <f t="shared" si="3"/>
        <v>2759</v>
      </c>
      <c r="E48" s="44">
        <f t="shared" si="3"/>
        <v>5463</v>
      </c>
      <c r="F48" s="44">
        <f t="shared" si="3"/>
        <v>7041</v>
      </c>
      <c r="G48" s="44">
        <f t="shared" si="3"/>
        <v>5765</v>
      </c>
      <c r="H48" s="44">
        <f t="shared" si="3"/>
        <v>8365</v>
      </c>
      <c r="I48" s="44">
        <f t="shared" si="3"/>
        <v>6608</v>
      </c>
      <c r="J48" s="44">
        <f t="shared" si="3"/>
        <v>4010</v>
      </c>
      <c r="K48" s="44">
        <f t="shared" si="3"/>
        <v>2794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6.44550870225441E-2</v>
      </c>
      <c r="E49" s="50">
        <f t="shared" si="4"/>
        <v>0.12762527742086205</v>
      </c>
      <c r="F49" s="50">
        <f t="shared" si="4"/>
        <v>0.16449012965775026</v>
      </c>
      <c r="G49" s="50">
        <f t="shared" si="4"/>
        <v>0.13468052797570376</v>
      </c>
      <c r="H49" s="50">
        <f t="shared" si="4"/>
        <v>0.19542109566639412</v>
      </c>
      <c r="I49" s="50">
        <f t="shared" si="4"/>
        <v>0.15437448896156991</v>
      </c>
      <c r="J49" s="50">
        <f t="shared" si="4"/>
        <v>9.3680644784487788E-2</v>
      </c>
      <c r="K49" s="50">
        <f t="shared" si="4"/>
        <v>6.5272748510687997E-2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31.5" customHeight="1" x14ac:dyDescent="0.25">
      <c r="B54" s="38" t="s">
        <v>10</v>
      </c>
      <c r="C54" s="34">
        <f>SUM(D54:H54)</f>
        <v>14723</v>
      </c>
      <c r="D54" s="35">
        <v>10285</v>
      </c>
      <c r="E54" s="35">
        <v>1866</v>
      </c>
      <c r="F54" s="35">
        <v>1664</v>
      </c>
      <c r="G54" s="35">
        <v>873</v>
      </c>
      <c r="H54" s="35">
        <v>35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13616</v>
      </c>
      <c r="D55" s="35">
        <v>9514</v>
      </c>
      <c r="E55" s="35">
        <v>1659</v>
      </c>
      <c r="F55" s="35">
        <v>1561</v>
      </c>
      <c r="G55" s="35">
        <v>853</v>
      </c>
      <c r="H55" s="35">
        <v>29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thickBot="1" x14ac:dyDescent="0.3">
      <c r="B56" s="38" t="s">
        <v>12</v>
      </c>
      <c r="C56" s="34">
        <f t="shared" si="5"/>
        <v>14466</v>
      </c>
      <c r="D56" s="35">
        <v>10012</v>
      </c>
      <c r="E56" s="35">
        <v>1705</v>
      </c>
      <c r="F56" s="35">
        <v>1735</v>
      </c>
      <c r="G56" s="35">
        <v>984</v>
      </c>
      <c r="H56" s="35">
        <v>30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hidden="1" customHeight="1" x14ac:dyDescent="0.25">
      <c r="B57" s="38" t="s">
        <v>13</v>
      </c>
      <c r="C57" s="34">
        <f t="shared" si="5"/>
        <v>0</v>
      </c>
      <c r="D57" s="35"/>
      <c r="E57" s="35"/>
      <c r="F57" s="35"/>
      <c r="G57" s="35"/>
      <c r="H57" s="35"/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hidden="1" customHeight="1" x14ac:dyDescent="0.25">
      <c r="B58" s="38" t="s">
        <v>14</v>
      </c>
      <c r="C58" s="34">
        <f t="shared" si="5"/>
        <v>0</v>
      </c>
      <c r="D58" s="35"/>
      <c r="E58" s="35"/>
      <c r="F58" s="35"/>
      <c r="G58" s="35"/>
      <c r="H58" s="35"/>
      <c r="I58" s="40"/>
      <c r="J58" s="75"/>
      <c r="M58" s="75"/>
      <c r="N58" s="75"/>
      <c r="O58" s="78"/>
      <c r="P58" s="36"/>
      <c r="Q58" s="75"/>
      <c r="R58" s="75"/>
    </row>
    <row r="59" spans="2:18" ht="23.25" hidden="1" customHeight="1" x14ac:dyDescent="0.25">
      <c r="B59" s="38" t="s">
        <v>15</v>
      </c>
      <c r="C59" s="34">
        <f t="shared" si="5"/>
        <v>0</v>
      </c>
      <c r="D59" s="35"/>
      <c r="E59" s="35"/>
      <c r="F59" s="35"/>
      <c r="G59" s="35"/>
      <c r="H59" s="35"/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hidden="1" customHeight="1" x14ac:dyDescent="0.25">
      <c r="B60" s="38" t="s">
        <v>16</v>
      </c>
      <c r="C60" s="34">
        <f t="shared" si="5"/>
        <v>0</v>
      </c>
      <c r="D60" s="35"/>
      <c r="E60" s="35"/>
      <c r="F60" s="35"/>
      <c r="G60" s="35"/>
      <c r="H60" s="35"/>
      <c r="I60" s="40"/>
      <c r="J60" s="75"/>
      <c r="N60" s="75"/>
      <c r="O60" s="78"/>
      <c r="P60" s="36"/>
      <c r="Q60" s="75"/>
      <c r="R60" s="75"/>
    </row>
    <row r="61" spans="2:18" ht="23.25" hidden="1" customHeight="1" x14ac:dyDescent="0.25">
      <c r="B61" s="38" t="s">
        <v>17</v>
      </c>
      <c r="C61" s="34">
        <f t="shared" si="5"/>
        <v>0</v>
      </c>
      <c r="D61" s="42"/>
      <c r="E61" s="42"/>
      <c r="F61" s="42"/>
      <c r="G61" s="42"/>
      <c r="H61" s="42"/>
      <c r="I61" s="40"/>
      <c r="J61" s="75"/>
      <c r="N61" s="75"/>
      <c r="O61" s="78"/>
      <c r="P61" s="36"/>
      <c r="Q61" s="75"/>
      <c r="R61" s="75"/>
    </row>
    <row r="62" spans="2:18" ht="23.25" hidden="1" customHeight="1" x14ac:dyDescent="0.25">
      <c r="B62" s="38" t="s">
        <v>18</v>
      </c>
      <c r="C62" s="34">
        <f t="shared" si="5"/>
        <v>0</v>
      </c>
      <c r="D62" s="35"/>
      <c r="E62" s="35"/>
      <c r="F62" s="35"/>
      <c r="G62" s="35"/>
      <c r="H62" s="35"/>
      <c r="I62" s="40"/>
      <c r="J62" s="75"/>
      <c r="N62" s="75"/>
      <c r="O62" s="78"/>
      <c r="P62" s="36"/>
      <c r="Q62" s="75"/>
      <c r="R62" s="75"/>
    </row>
    <row r="63" spans="2:18" ht="23.25" hidden="1" customHeight="1" x14ac:dyDescent="0.25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42805</v>
      </c>
      <c r="D66" s="79">
        <f t="shared" si="6"/>
        <v>29811</v>
      </c>
      <c r="E66" s="79">
        <f t="shared" si="6"/>
        <v>5230</v>
      </c>
      <c r="F66" s="79">
        <f t="shared" si="6"/>
        <v>4960</v>
      </c>
      <c r="G66" s="79">
        <f t="shared" si="6"/>
        <v>2710</v>
      </c>
      <c r="H66" s="79">
        <f t="shared" si="6"/>
        <v>94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0.69643733208737302</v>
      </c>
      <c r="E67" s="50">
        <f t="shared" si="7"/>
        <v>0.12218198808550403</v>
      </c>
      <c r="F67" s="50">
        <f t="shared" si="7"/>
        <v>0.11587431374839388</v>
      </c>
      <c r="G67" s="50">
        <f t="shared" si="7"/>
        <v>6.3310360939142621E-2</v>
      </c>
      <c r="H67" s="50">
        <f t="shared" si="7"/>
        <v>2.1960051395864969E-3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8.5" customHeight="1" x14ac:dyDescent="0.25">
      <c r="B80" s="41" t="s">
        <v>10</v>
      </c>
      <c r="C80" s="99">
        <f>SUM(D80:F80)</f>
        <v>146</v>
      </c>
      <c r="D80" s="42">
        <v>74</v>
      </c>
      <c r="E80" s="42">
        <v>19</v>
      </c>
      <c r="F80" s="42">
        <v>53</v>
      </c>
      <c r="G80" s="99">
        <f>SUM(H80:J80)</f>
        <v>1159</v>
      </c>
      <c r="H80" s="42">
        <v>685</v>
      </c>
      <c r="I80" s="42">
        <v>466</v>
      </c>
      <c r="J80" s="42">
        <v>8</v>
      </c>
      <c r="K80" s="99">
        <f>SUM(L80:N80)</f>
        <v>10</v>
      </c>
      <c r="L80" s="42">
        <v>8</v>
      </c>
      <c r="M80" s="42">
        <v>2</v>
      </c>
      <c r="N80" s="42">
        <v>0</v>
      </c>
      <c r="O80" s="99">
        <f>SUM(P80:R80)</f>
        <v>33</v>
      </c>
      <c r="P80" s="42">
        <v>19</v>
      </c>
      <c r="Q80" s="42">
        <v>13</v>
      </c>
      <c r="R80" s="42">
        <v>1</v>
      </c>
    </row>
    <row r="81" spans="2:18" ht="24" customHeight="1" x14ac:dyDescent="0.25">
      <c r="B81" s="41" t="s">
        <v>11</v>
      </c>
      <c r="C81" s="99">
        <f>SUM(D81:F81)</f>
        <v>183</v>
      </c>
      <c r="D81" s="42">
        <v>93</v>
      </c>
      <c r="E81" s="42">
        <v>18</v>
      </c>
      <c r="F81" s="42">
        <v>72</v>
      </c>
      <c r="G81" s="99">
        <f>SUM(H81:J81)</f>
        <v>1034</v>
      </c>
      <c r="H81" s="42">
        <v>643</v>
      </c>
      <c r="I81" s="42">
        <v>386</v>
      </c>
      <c r="J81" s="42">
        <v>5</v>
      </c>
      <c r="K81" s="99">
        <f>SUM(L81:N81)</f>
        <v>8</v>
      </c>
      <c r="L81" s="42">
        <v>8</v>
      </c>
      <c r="M81" s="42">
        <v>0</v>
      </c>
      <c r="N81" s="42">
        <v>0</v>
      </c>
      <c r="O81" s="99">
        <f>SUM(P81:R81)</f>
        <v>39</v>
      </c>
      <c r="P81" s="42">
        <v>14</v>
      </c>
      <c r="Q81" s="42">
        <v>24</v>
      </c>
      <c r="R81" s="42">
        <v>1</v>
      </c>
    </row>
    <row r="82" spans="2:18" ht="24" customHeight="1" thickBot="1" x14ac:dyDescent="0.3">
      <c r="B82" s="41" t="s">
        <v>12</v>
      </c>
      <c r="C82" s="99">
        <f>SUM(D82:F82)</f>
        <v>156</v>
      </c>
      <c r="D82" s="42">
        <v>74</v>
      </c>
      <c r="E82" s="42">
        <v>21</v>
      </c>
      <c r="F82" s="42">
        <v>61</v>
      </c>
      <c r="G82" s="99">
        <f>SUM(H82:J82)</f>
        <v>1069</v>
      </c>
      <c r="H82" s="42">
        <v>678</v>
      </c>
      <c r="I82" s="42">
        <v>380</v>
      </c>
      <c r="J82" s="42">
        <v>11</v>
      </c>
      <c r="K82" s="99">
        <f>SUM(L82:N82)</f>
        <v>18</v>
      </c>
      <c r="L82" s="42">
        <v>18</v>
      </c>
      <c r="M82" s="42">
        <v>0</v>
      </c>
      <c r="N82" s="42">
        <v>0</v>
      </c>
      <c r="O82" s="99">
        <f>SUM(P82:R82)</f>
        <v>37</v>
      </c>
      <c r="P82" s="42">
        <v>16</v>
      </c>
      <c r="Q82" s="42">
        <v>21</v>
      </c>
      <c r="R82" s="42">
        <v>0</v>
      </c>
    </row>
    <row r="83" spans="2:18" ht="24" hidden="1" customHeight="1" x14ac:dyDescent="0.25">
      <c r="B83" s="41" t="s">
        <v>13</v>
      </c>
      <c r="C83" s="99">
        <f>SUM(D83:F83)</f>
        <v>0</v>
      </c>
      <c r="D83" s="42"/>
      <c r="E83" s="42"/>
      <c r="F83" s="42"/>
      <c r="G83" s="99">
        <f>SUM(H83:J83)</f>
        <v>0</v>
      </c>
      <c r="H83" s="42"/>
      <c r="I83" s="42"/>
      <c r="J83" s="42"/>
      <c r="K83" s="99">
        <f>SUM(L83:N83)</f>
        <v>0</v>
      </c>
      <c r="L83" s="42"/>
      <c r="M83" s="42"/>
      <c r="N83" s="42"/>
      <c r="O83" s="99">
        <f>SUM(P83:R83)</f>
        <v>0</v>
      </c>
      <c r="P83" s="42"/>
      <c r="Q83" s="42"/>
      <c r="R83" s="42"/>
    </row>
    <row r="84" spans="2:18" ht="22.9" hidden="1" customHeight="1" x14ac:dyDescent="0.25">
      <c r="B84" s="41" t="s">
        <v>14</v>
      </c>
      <c r="C84" s="99">
        <f>SUM(D84:F84)</f>
        <v>0</v>
      </c>
      <c r="D84" s="42"/>
      <c r="E84" s="42"/>
      <c r="F84" s="42"/>
      <c r="G84" s="99">
        <f>SUM(H84:J84)</f>
        <v>0</v>
      </c>
      <c r="H84" s="42"/>
      <c r="I84" s="42"/>
      <c r="J84" s="42"/>
      <c r="K84" s="99">
        <f>SUM(L84:N84)</f>
        <v>0</v>
      </c>
      <c r="L84" s="42"/>
      <c r="M84" s="42"/>
      <c r="N84" s="42"/>
      <c r="O84" s="99">
        <f>SUM(P84:R84)</f>
        <v>0</v>
      </c>
      <c r="P84" s="42"/>
      <c r="Q84" s="42"/>
      <c r="R84" s="42"/>
    </row>
    <row r="85" spans="2:18" ht="22.9" hidden="1" customHeight="1" x14ac:dyDescent="0.25">
      <c r="B85" s="41" t="s">
        <v>15</v>
      </c>
      <c r="C85" s="99">
        <f t="shared" ref="C85:C90" si="8">SUM(D85:F85)</f>
        <v>0</v>
      </c>
      <c r="D85" s="42"/>
      <c r="E85" s="42"/>
      <c r="F85" s="42"/>
      <c r="G85" s="99">
        <f t="shared" ref="G85:G90" si="9">SUM(H85:J85)</f>
        <v>0</v>
      </c>
      <c r="H85" s="42"/>
      <c r="I85" s="42"/>
      <c r="J85" s="42"/>
      <c r="K85" s="99">
        <f t="shared" ref="K85:K90" si="10">SUM(L85:N85)</f>
        <v>0</v>
      </c>
      <c r="L85" s="42"/>
      <c r="M85" s="42"/>
      <c r="N85" s="42"/>
      <c r="O85" s="99">
        <f t="shared" ref="O85:O90" si="11">SUM(P85:R85)</f>
        <v>0</v>
      </c>
      <c r="P85" s="42"/>
      <c r="Q85" s="42"/>
      <c r="R85" s="42"/>
    </row>
    <row r="86" spans="2:18" ht="24" hidden="1" customHeight="1" x14ac:dyDescent="0.25">
      <c r="B86" s="41" t="s">
        <v>16</v>
      </c>
      <c r="C86" s="99">
        <f t="shared" si="8"/>
        <v>0</v>
      </c>
      <c r="D86" s="42"/>
      <c r="E86" s="42"/>
      <c r="F86" s="42"/>
      <c r="G86" s="99">
        <f t="shared" si="9"/>
        <v>0</v>
      </c>
      <c r="H86" s="42"/>
      <c r="I86" s="42"/>
      <c r="J86" s="42"/>
      <c r="K86" s="99">
        <f t="shared" si="10"/>
        <v>0</v>
      </c>
      <c r="L86" s="42"/>
      <c r="M86" s="42"/>
      <c r="N86" s="42"/>
      <c r="O86" s="99">
        <f t="shared" si="11"/>
        <v>0</v>
      </c>
      <c r="P86" s="42"/>
      <c r="Q86" s="42"/>
      <c r="R86" s="42"/>
    </row>
    <row r="87" spans="2:18" ht="24" hidden="1" customHeight="1" x14ac:dyDescent="0.25">
      <c r="B87" s="41" t="s">
        <v>17</v>
      </c>
      <c r="C87" s="99">
        <f t="shared" si="8"/>
        <v>0</v>
      </c>
      <c r="D87" s="42"/>
      <c r="E87" s="42"/>
      <c r="F87" s="42"/>
      <c r="G87" s="99">
        <f t="shared" si="9"/>
        <v>0</v>
      </c>
      <c r="H87" s="42"/>
      <c r="I87" s="42"/>
      <c r="J87" s="42"/>
      <c r="K87" s="99">
        <f t="shared" si="10"/>
        <v>0</v>
      </c>
      <c r="L87" s="42"/>
      <c r="M87" s="42"/>
      <c r="N87" s="42"/>
      <c r="O87" s="99">
        <f t="shared" si="11"/>
        <v>0</v>
      </c>
      <c r="P87" s="42"/>
      <c r="Q87" s="42"/>
      <c r="R87" s="42"/>
    </row>
    <row r="88" spans="2:18" ht="24" hidden="1" customHeight="1" x14ac:dyDescent="0.25">
      <c r="B88" s="41" t="s">
        <v>18</v>
      </c>
      <c r="C88" s="99">
        <f t="shared" si="8"/>
        <v>0</v>
      </c>
      <c r="D88" s="42"/>
      <c r="E88" s="42"/>
      <c r="F88" s="42"/>
      <c r="G88" s="99">
        <f t="shared" si="9"/>
        <v>0</v>
      </c>
      <c r="H88" s="42"/>
      <c r="I88" s="42"/>
      <c r="J88" s="42"/>
      <c r="K88" s="99">
        <f t="shared" si="10"/>
        <v>0</v>
      </c>
      <c r="L88" s="42"/>
      <c r="M88" s="42"/>
      <c r="N88" s="42"/>
      <c r="O88" s="99">
        <f t="shared" si="11"/>
        <v>0</v>
      </c>
      <c r="P88" s="42"/>
      <c r="Q88" s="42"/>
      <c r="R88" s="42"/>
    </row>
    <row r="89" spans="2:18" ht="24" hidden="1" customHeight="1" x14ac:dyDescent="0.25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485</v>
      </c>
      <c r="D92" s="105">
        <f t="shared" ref="D92:R92" si="12">SUM(D80:D91)</f>
        <v>241</v>
      </c>
      <c r="E92" s="105">
        <f t="shared" si="12"/>
        <v>58</v>
      </c>
      <c r="F92" s="105">
        <f t="shared" si="12"/>
        <v>186</v>
      </c>
      <c r="G92" s="104">
        <f t="shared" si="12"/>
        <v>3262</v>
      </c>
      <c r="H92" s="105">
        <f t="shared" si="12"/>
        <v>2006</v>
      </c>
      <c r="I92" s="105">
        <f t="shared" si="12"/>
        <v>1232</v>
      </c>
      <c r="J92" s="105">
        <f t="shared" si="12"/>
        <v>24</v>
      </c>
      <c r="K92" s="104">
        <f t="shared" si="12"/>
        <v>36</v>
      </c>
      <c r="L92" s="105">
        <f t="shared" si="12"/>
        <v>34</v>
      </c>
      <c r="M92" s="105">
        <f t="shared" si="12"/>
        <v>2</v>
      </c>
      <c r="N92" s="105">
        <f t="shared" si="12"/>
        <v>0</v>
      </c>
      <c r="O92" s="104">
        <f t="shared" si="12"/>
        <v>109</v>
      </c>
      <c r="P92" s="105">
        <f t="shared" si="12"/>
        <v>49</v>
      </c>
      <c r="Q92" s="105">
        <f t="shared" si="12"/>
        <v>58</v>
      </c>
      <c r="R92" s="105">
        <f t="shared" si="12"/>
        <v>2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0.49690721649484537</v>
      </c>
      <c r="E93" s="49">
        <f t="shared" ref="E93:F93" si="13">E92/$C$92</f>
        <v>0.11958762886597939</v>
      </c>
      <c r="F93" s="49">
        <f t="shared" si="13"/>
        <v>0.38350515463917528</v>
      </c>
      <c r="G93" s="49">
        <f>SUM(H93:J93)</f>
        <v>1</v>
      </c>
      <c r="H93" s="49">
        <f>H92/$G$92</f>
        <v>0.61496014714898839</v>
      </c>
      <c r="I93" s="49">
        <f t="shared" ref="I93:J93" si="14">I92/$G$92</f>
        <v>0.37768240343347642</v>
      </c>
      <c r="J93" s="49">
        <f t="shared" si="14"/>
        <v>7.357449417535254E-3</v>
      </c>
      <c r="K93" s="49">
        <f>SUM(L93:N93)</f>
        <v>1</v>
      </c>
      <c r="L93" s="49">
        <f>L92/$K$92</f>
        <v>0.94444444444444442</v>
      </c>
      <c r="M93" s="49">
        <f t="shared" ref="M93:N93" si="15">M92/$K$92</f>
        <v>5.5555555555555552E-2</v>
      </c>
      <c r="N93" s="49">
        <f t="shared" si="15"/>
        <v>0</v>
      </c>
      <c r="O93" s="49">
        <f>SUM(P93:R93)</f>
        <v>1</v>
      </c>
      <c r="P93" s="49">
        <f>P92/$O$92</f>
        <v>0.44954128440366975</v>
      </c>
      <c r="Q93" s="49">
        <f t="shared" ref="Q93:R93" si="16">Q92/$O$92</f>
        <v>0.5321100917431193</v>
      </c>
      <c r="R93" s="49">
        <f t="shared" si="16"/>
        <v>1.834862385321101E-2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202</v>
      </c>
      <c r="D105" s="35">
        <v>29</v>
      </c>
      <c r="E105" s="35">
        <v>22</v>
      </c>
      <c r="F105" s="35">
        <v>12</v>
      </c>
      <c r="G105" s="35">
        <v>12</v>
      </c>
      <c r="H105" s="35">
        <v>20</v>
      </c>
      <c r="I105" s="35">
        <v>28</v>
      </c>
      <c r="J105" s="60">
        <v>27</v>
      </c>
      <c r="K105" s="35">
        <v>52</v>
      </c>
      <c r="L105" s="1"/>
      <c r="M105" s="111" t="s">
        <v>48</v>
      </c>
      <c r="N105" s="113">
        <f>SUM(D105:E105)</f>
        <v>51</v>
      </c>
      <c r="O105" s="113">
        <f>+F105</f>
        <v>12</v>
      </c>
      <c r="P105" s="113">
        <f>SUM(G105:J105)</f>
        <v>87</v>
      </c>
      <c r="Q105" s="113">
        <f>+K105</f>
        <v>52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18978</v>
      </c>
      <c r="D106" s="35">
        <v>1657</v>
      </c>
      <c r="E106" s="35">
        <v>2617</v>
      </c>
      <c r="F106" s="35">
        <v>2061</v>
      </c>
      <c r="G106" s="35">
        <v>1691</v>
      </c>
      <c r="H106" s="35">
        <v>3570</v>
      </c>
      <c r="I106" s="35">
        <v>3374</v>
      </c>
      <c r="J106" s="35">
        <v>2310</v>
      </c>
      <c r="K106" s="35">
        <v>1698</v>
      </c>
      <c r="L106" s="1"/>
      <c r="M106" s="111" t="s">
        <v>7</v>
      </c>
      <c r="N106" s="113">
        <f>SUM(D106:E106)</f>
        <v>4274</v>
      </c>
      <c r="O106" s="113">
        <f>+F106</f>
        <v>2061</v>
      </c>
      <c r="P106" s="113">
        <f>SUM(G106:J106)</f>
        <v>10945</v>
      </c>
      <c r="Q106" s="113">
        <f>+K106</f>
        <v>1698</v>
      </c>
      <c r="R106" s="111"/>
    </row>
    <row r="107" spans="2:18" ht="24" customHeight="1" x14ac:dyDescent="0.25">
      <c r="B107" s="38" t="s">
        <v>8</v>
      </c>
      <c r="C107" s="34">
        <f t="shared" si="17"/>
        <v>15940</v>
      </c>
      <c r="D107" s="35">
        <v>796</v>
      </c>
      <c r="E107" s="35">
        <v>1478</v>
      </c>
      <c r="F107" s="35">
        <v>1681</v>
      </c>
      <c r="G107" s="35">
        <v>2749</v>
      </c>
      <c r="H107" s="35">
        <v>3977</v>
      </c>
      <c r="I107" s="35">
        <v>2800</v>
      </c>
      <c r="J107" s="35">
        <v>1480</v>
      </c>
      <c r="K107" s="35">
        <v>979</v>
      </c>
      <c r="L107" s="1"/>
      <c r="M107" s="111" t="s">
        <v>8</v>
      </c>
      <c r="N107" s="113">
        <f>SUM(D107:E107)</f>
        <v>2274</v>
      </c>
      <c r="O107" s="113">
        <f>+F107</f>
        <v>1681</v>
      </c>
      <c r="P107" s="113">
        <f>SUM(G107:J107)</f>
        <v>11006</v>
      </c>
      <c r="Q107" s="113">
        <f>+K107</f>
        <v>979</v>
      </c>
      <c r="R107" s="111"/>
    </row>
    <row r="108" spans="2:18" ht="24" customHeight="1" thickBot="1" x14ac:dyDescent="0.3">
      <c r="B108" s="100" t="s">
        <v>9</v>
      </c>
      <c r="C108" s="101">
        <f>SUM(D108:K108)</f>
        <v>7685</v>
      </c>
      <c r="D108" s="102">
        <v>277</v>
      </c>
      <c r="E108" s="102">
        <v>1346</v>
      </c>
      <c r="F108" s="102">
        <v>3287</v>
      </c>
      <c r="G108" s="102">
        <v>1313</v>
      </c>
      <c r="H108" s="102">
        <v>798</v>
      </c>
      <c r="I108" s="102">
        <v>406</v>
      </c>
      <c r="J108" s="102">
        <v>193</v>
      </c>
      <c r="K108" s="102">
        <v>65</v>
      </c>
      <c r="L108" s="1"/>
      <c r="M108" s="111" t="s">
        <v>9</v>
      </c>
      <c r="N108" s="113">
        <f>SUM(D108:E108)</f>
        <v>1623</v>
      </c>
      <c r="O108" s="113">
        <f>+F108</f>
        <v>3287</v>
      </c>
      <c r="P108" s="113">
        <f>SUM(G108:J108)</f>
        <v>2710</v>
      </c>
      <c r="Q108" s="113">
        <f>+K108</f>
        <v>65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42805</v>
      </c>
      <c r="D109" s="116">
        <f t="shared" si="18"/>
        <v>2759</v>
      </c>
      <c r="E109" s="116">
        <f t="shared" si="18"/>
        <v>5463</v>
      </c>
      <c r="F109" s="116">
        <f t="shared" si="18"/>
        <v>7041</v>
      </c>
      <c r="G109" s="116">
        <f t="shared" si="18"/>
        <v>5765</v>
      </c>
      <c r="H109" s="116">
        <f t="shared" si="18"/>
        <v>8365</v>
      </c>
      <c r="I109" s="116">
        <f t="shared" si="18"/>
        <v>6608</v>
      </c>
      <c r="J109" s="116">
        <f t="shared" si="18"/>
        <v>4010</v>
      </c>
      <c r="K109" s="116">
        <f t="shared" si="18"/>
        <v>2794</v>
      </c>
      <c r="L109" s="1"/>
      <c r="M109" s="117"/>
      <c r="N109" s="113">
        <f>SUM(N105:N108)</f>
        <v>8222</v>
      </c>
      <c r="O109" s="113">
        <f t="shared" ref="O109:Q109" si="19">SUM(O105:O108)</f>
        <v>7041</v>
      </c>
      <c r="P109" s="113">
        <f t="shared" si="19"/>
        <v>24748</v>
      </c>
      <c r="Q109" s="113">
        <f t="shared" si="19"/>
        <v>2794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6.44550870225441E-2</v>
      </c>
      <c r="E110" s="50">
        <f t="shared" si="20"/>
        <v>0.12762527742086205</v>
      </c>
      <c r="F110" s="50">
        <f t="shared" si="20"/>
        <v>0.16449012965775026</v>
      </c>
      <c r="G110" s="50">
        <f>G109/$C109</f>
        <v>0.13468052797570376</v>
      </c>
      <c r="H110" s="50">
        <f>H109/$C109</f>
        <v>0.19542109566639412</v>
      </c>
      <c r="I110" s="50">
        <f>I109/$C109</f>
        <v>0.15437448896156991</v>
      </c>
      <c r="J110" s="50">
        <f>J109/$C109</f>
        <v>9.3680644784487788E-2</v>
      </c>
      <c r="K110" s="50">
        <f>K109/$C109</f>
        <v>6.5272748510687997E-2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151</v>
      </c>
      <c r="D116" s="35">
        <v>8</v>
      </c>
      <c r="E116" s="35">
        <v>1</v>
      </c>
      <c r="F116" s="35">
        <v>1</v>
      </c>
      <c r="G116" s="35">
        <v>0</v>
      </c>
      <c r="H116" s="35">
        <v>0</v>
      </c>
      <c r="I116" s="35">
        <v>4</v>
      </c>
      <c r="J116" s="35">
        <v>137</v>
      </c>
      <c r="K116" s="35">
        <v>0</v>
      </c>
      <c r="L116" s="35">
        <v>0</v>
      </c>
      <c r="M116" s="124"/>
      <c r="O116" s="38" t="s">
        <v>6</v>
      </c>
      <c r="P116" s="34">
        <f>SUM(Q116:R116)</f>
        <v>202</v>
      </c>
      <c r="Q116" s="35">
        <v>129</v>
      </c>
      <c r="R116" s="35">
        <v>73</v>
      </c>
    </row>
    <row r="117" spans="2:18" ht="23.25" customHeight="1" x14ac:dyDescent="0.25">
      <c r="B117" s="38" t="s">
        <v>7</v>
      </c>
      <c r="C117" s="34">
        <f t="shared" ref="C117:C118" si="21">SUM(D117:L117)</f>
        <v>14704</v>
      </c>
      <c r="D117" s="35">
        <v>1349</v>
      </c>
      <c r="E117" s="35">
        <v>155</v>
      </c>
      <c r="F117" s="35">
        <v>50</v>
      </c>
      <c r="G117" s="35">
        <v>0</v>
      </c>
      <c r="H117" s="35">
        <v>21</v>
      </c>
      <c r="I117" s="35">
        <v>177</v>
      </c>
      <c r="J117" s="35">
        <v>12794</v>
      </c>
      <c r="K117" s="35">
        <v>1</v>
      </c>
      <c r="L117" s="35">
        <v>157</v>
      </c>
      <c r="M117" s="125"/>
      <c r="O117" s="38" t="s">
        <v>7</v>
      </c>
      <c r="P117" s="34">
        <f t="shared" ref="P117:P118" si="22">SUM(Q117:R117)</f>
        <v>18978</v>
      </c>
      <c r="Q117" s="35">
        <v>15174</v>
      </c>
      <c r="R117" s="35">
        <v>3804</v>
      </c>
    </row>
    <row r="118" spans="2:18" ht="23.25" customHeight="1" x14ac:dyDescent="0.25">
      <c r="B118" s="38" t="s">
        <v>8</v>
      </c>
      <c r="C118" s="34">
        <f t="shared" si="21"/>
        <v>13666</v>
      </c>
      <c r="D118" s="35">
        <v>1378</v>
      </c>
      <c r="E118" s="35">
        <v>209</v>
      </c>
      <c r="F118" s="35">
        <v>66</v>
      </c>
      <c r="G118" s="35">
        <v>2</v>
      </c>
      <c r="H118" s="35">
        <v>17</v>
      </c>
      <c r="I118" s="35">
        <v>140</v>
      </c>
      <c r="J118" s="35">
        <v>11718</v>
      </c>
      <c r="K118" s="35">
        <v>2</v>
      </c>
      <c r="L118" s="35">
        <v>134</v>
      </c>
      <c r="M118" s="125"/>
      <c r="O118" s="38" t="s">
        <v>8</v>
      </c>
      <c r="P118" s="34">
        <f t="shared" si="22"/>
        <v>15940</v>
      </c>
      <c r="Q118" s="35">
        <v>13456</v>
      </c>
      <c r="R118" s="35">
        <v>2484</v>
      </c>
    </row>
    <row r="119" spans="2:18" ht="23.25" customHeight="1" thickBot="1" x14ac:dyDescent="0.3">
      <c r="B119" s="100" t="s">
        <v>9</v>
      </c>
      <c r="C119" s="101">
        <f>SUM(D119:L119)</f>
        <v>6062</v>
      </c>
      <c r="D119" s="102">
        <v>343</v>
      </c>
      <c r="E119" s="102">
        <v>42</v>
      </c>
      <c r="F119" s="102">
        <v>55</v>
      </c>
      <c r="G119" s="102">
        <v>1</v>
      </c>
      <c r="H119" s="102">
        <v>11</v>
      </c>
      <c r="I119" s="102">
        <v>71</v>
      </c>
      <c r="J119" s="102">
        <v>5434</v>
      </c>
      <c r="K119" s="102">
        <v>0</v>
      </c>
      <c r="L119" s="102">
        <v>105</v>
      </c>
      <c r="M119" s="125"/>
      <c r="O119" s="100" t="s">
        <v>9</v>
      </c>
      <c r="P119" s="101">
        <f>SUM(Q119:R119)</f>
        <v>7685</v>
      </c>
      <c r="Q119" s="102">
        <v>7183</v>
      </c>
      <c r="R119" s="102">
        <v>502</v>
      </c>
    </row>
    <row r="120" spans="2:18" ht="25.5" customHeight="1" x14ac:dyDescent="0.25">
      <c r="B120" s="114" t="s">
        <v>3</v>
      </c>
      <c r="C120" s="115">
        <f t="shared" ref="C120:L120" si="23">SUM(C116:C119)</f>
        <v>34583</v>
      </c>
      <c r="D120" s="116">
        <f t="shared" si="23"/>
        <v>3078</v>
      </c>
      <c r="E120" s="116">
        <f t="shared" si="23"/>
        <v>407</v>
      </c>
      <c r="F120" s="116">
        <f t="shared" si="23"/>
        <v>172</v>
      </c>
      <c r="G120" s="116">
        <f t="shared" si="23"/>
        <v>3</v>
      </c>
      <c r="H120" s="116">
        <f t="shared" si="23"/>
        <v>49</v>
      </c>
      <c r="I120" s="116">
        <f t="shared" si="23"/>
        <v>392</v>
      </c>
      <c r="J120" s="116">
        <f t="shared" si="23"/>
        <v>30083</v>
      </c>
      <c r="K120" s="116">
        <f t="shared" si="23"/>
        <v>3</v>
      </c>
      <c r="L120" s="116">
        <f t="shared" si="23"/>
        <v>396</v>
      </c>
      <c r="M120" s="71"/>
      <c r="O120" s="114" t="s">
        <v>3</v>
      </c>
      <c r="P120" s="115">
        <f t="shared" ref="P120:R120" si="24">SUM(P116:P119)</f>
        <v>42805</v>
      </c>
      <c r="Q120" s="116">
        <f t="shared" si="24"/>
        <v>35942</v>
      </c>
      <c r="R120" s="116">
        <f t="shared" si="24"/>
        <v>6863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8.9003267501373509E-2</v>
      </c>
      <c r="E121" s="126">
        <f t="shared" ref="E121:L121" si="25">E120/$C$120</f>
        <v>1.1768788132897667E-2</v>
      </c>
      <c r="F121" s="126">
        <f t="shared" si="25"/>
        <v>4.9735419136569987E-3</v>
      </c>
      <c r="G121" s="126">
        <f t="shared" si="25"/>
        <v>8.6747824075412768E-5</v>
      </c>
      <c r="H121" s="126">
        <f t="shared" si="25"/>
        <v>1.4168811265650753E-3</v>
      </c>
      <c r="I121" s="126">
        <f t="shared" si="25"/>
        <v>1.1335049012520602E-2</v>
      </c>
      <c r="J121" s="126">
        <f t="shared" si="25"/>
        <v>0.86987826388688083</v>
      </c>
      <c r="K121" s="126">
        <f t="shared" si="25"/>
        <v>8.6747824075412768E-5</v>
      </c>
      <c r="L121" s="126">
        <f t="shared" si="25"/>
        <v>1.1450712777954486E-2</v>
      </c>
      <c r="M121" s="39"/>
      <c r="O121" s="48" t="s">
        <v>22</v>
      </c>
      <c r="P121" s="126">
        <f>SUM(Q121:R121)</f>
        <v>1</v>
      </c>
      <c r="Q121" s="126">
        <f>Q120/$P$120</f>
        <v>0.8396682630533816</v>
      </c>
      <c r="R121" s="126">
        <f>R120/$P$120</f>
        <v>0.1603317369466184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188</v>
      </c>
      <c r="D130" s="35">
        <v>23</v>
      </c>
      <c r="E130" s="35">
        <v>1</v>
      </c>
      <c r="F130" s="35">
        <v>0</v>
      </c>
      <c r="G130" s="35">
        <v>1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163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18312</v>
      </c>
      <c r="D131" s="35">
        <v>1520</v>
      </c>
      <c r="E131" s="35">
        <v>154</v>
      </c>
      <c r="F131" s="35">
        <v>9</v>
      </c>
      <c r="G131" s="35">
        <v>25</v>
      </c>
      <c r="H131" s="35">
        <v>0</v>
      </c>
      <c r="I131" s="35">
        <v>2</v>
      </c>
      <c r="J131" s="35">
        <v>4</v>
      </c>
      <c r="K131" s="35">
        <v>0</v>
      </c>
      <c r="L131" s="35">
        <v>11</v>
      </c>
      <c r="M131" s="35">
        <v>16562</v>
      </c>
      <c r="N131" s="35">
        <v>0</v>
      </c>
      <c r="O131" s="35">
        <v>2</v>
      </c>
      <c r="P131" s="35">
        <v>2</v>
      </c>
      <c r="Q131" s="35">
        <v>0</v>
      </c>
      <c r="R131" s="35">
        <v>21</v>
      </c>
    </row>
    <row r="132" spans="2:18" ht="23.25" customHeight="1" x14ac:dyDescent="0.25">
      <c r="B132" s="38" t="s">
        <v>8</v>
      </c>
      <c r="C132" s="34">
        <f t="shared" si="26"/>
        <v>15654</v>
      </c>
      <c r="D132" s="35">
        <v>1441</v>
      </c>
      <c r="E132" s="35">
        <v>193</v>
      </c>
      <c r="F132" s="35">
        <v>17</v>
      </c>
      <c r="G132" s="35">
        <v>33</v>
      </c>
      <c r="H132" s="35">
        <v>5</v>
      </c>
      <c r="I132" s="35">
        <v>1</v>
      </c>
      <c r="J132" s="35">
        <v>13</v>
      </c>
      <c r="K132" s="35">
        <v>0</v>
      </c>
      <c r="L132" s="35">
        <v>9</v>
      </c>
      <c r="M132" s="35">
        <v>13924</v>
      </c>
      <c r="N132" s="35">
        <v>4</v>
      </c>
      <c r="O132" s="35">
        <v>3</v>
      </c>
      <c r="P132" s="35">
        <v>1</v>
      </c>
      <c r="Q132" s="35">
        <v>3</v>
      </c>
      <c r="R132" s="35">
        <v>7</v>
      </c>
    </row>
    <row r="133" spans="2:18" ht="23.25" customHeight="1" thickBot="1" x14ac:dyDescent="0.3">
      <c r="B133" s="100" t="s">
        <v>9</v>
      </c>
      <c r="C133" s="101">
        <f>SUM(D133:R133)</f>
        <v>7662</v>
      </c>
      <c r="D133" s="102">
        <v>327</v>
      </c>
      <c r="E133" s="102">
        <v>33</v>
      </c>
      <c r="F133" s="102">
        <v>8</v>
      </c>
      <c r="G133" s="102">
        <v>35</v>
      </c>
      <c r="H133" s="102">
        <v>15</v>
      </c>
      <c r="I133" s="102">
        <v>0</v>
      </c>
      <c r="J133" s="102">
        <v>9</v>
      </c>
      <c r="K133" s="102">
        <v>1</v>
      </c>
      <c r="L133" s="102">
        <v>7</v>
      </c>
      <c r="M133" s="102">
        <v>7210</v>
      </c>
      <c r="N133" s="102">
        <v>1</v>
      </c>
      <c r="O133" s="102">
        <v>1</v>
      </c>
      <c r="P133" s="102">
        <v>1</v>
      </c>
      <c r="Q133" s="102">
        <v>6</v>
      </c>
      <c r="R133" s="102">
        <v>8</v>
      </c>
    </row>
    <row r="134" spans="2:18" ht="25.5" customHeight="1" x14ac:dyDescent="0.25">
      <c r="B134" s="114" t="s">
        <v>3</v>
      </c>
      <c r="C134" s="115">
        <f t="shared" ref="C134:R134" si="27">SUM(C130:C133)</f>
        <v>41816</v>
      </c>
      <c r="D134" s="116">
        <f t="shared" si="27"/>
        <v>3311</v>
      </c>
      <c r="E134" s="116">
        <f t="shared" si="27"/>
        <v>381</v>
      </c>
      <c r="F134" s="116">
        <f t="shared" si="27"/>
        <v>34</v>
      </c>
      <c r="G134" s="116">
        <f t="shared" si="27"/>
        <v>94</v>
      </c>
      <c r="H134" s="116">
        <f t="shared" si="27"/>
        <v>20</v>
      </c>
      <c r="I134" s="116">
        <f t="shared" si="27"/>
        <v>3</v>
      </c>
      <c r="J134" s="116">
        <f t="shared" si="27"/>
        <v>26</v>
      </c>
      <c r="K134" s="116">
        <f t="shared" si="27"/>
        <v>1</v>
      </c>
      <c r="L134" s="116">
        <f t="shared" si="27"/>
        <v>27</v>
      </c>
      <c r="M134" s="116">
        <f t="shared" si="27"/>
        <v>37859</v>
      </c>
      <c r="N134" s="116">
        <f t="shared" si="27"/>
        <v>5</v>
      </c>
      <c r="O134" s="116">
        <f t="shared" si="27"/>
        <v>6</v>
      </c>
      <c r="P134" s="116">
        <f t="shared" si="27"/>
        <v>4</v>
      </c>
      <c r="Q134" s="116">
        <f t="shared" si="27"/>
        <v>9</v>
      </c>
      <c r="R134" s="116">
        <f t="shared" si="27"/>
        <v>36</v>
      </c>
    </row>
    <row r="135" spans="2:18" ht="25.5" customHeight="1" thickBot="1" x14ac:dyDescent="0.3">
      <c r="B135" s="48" t="s">
        <v>22</v>
      </c>
      <c r="C135" s="126">
        <f>SUM(D135:R135)</f>
        <v>0.99999999999999989</v>
      </c>
      <c r="D135" s="126">
        <f>D134/$C$134</f>
        <v>7.9180218098335559E-2</v>
      </c>
      <c r="E135" s="126">
        <f t="shared" ref="E135:R135" si="28">E134/$C$134</f>
        <v>9.1113449397359856E-3</v>
      </c>
      <c r="F135" s="126">
        <f t="shared" si="28"/>
        <v>8.1308590013392005E-4</v>
      </c>
      <c r="G135" s="126">
        <f t="shared" si="28"/>
        <v>2.2479433709584849E-3</v>
      </c>
      <c r="H135" s="126">
        <f t="shared" si="28"/>
        <v>4.7828582360818827E-4</v>
      </c>
      <c r="I135" s="126">
        <f t="shared" si="28"/>
        <v>7.1742873541228236E-5</v>
      </c>
      <c r="J135" s="126">
        <f t="shared" si="28"/>
        <v>6.2177157069064472E-4</v>
      </c>
      <c r="K135" s="126">
        <f t="shared" si="28"/>
        <v>2.3914291180409413E-5</v>
      </c>
      <c r="L135" s="126">
        <f t="shared" si="28"/>
        <v>6.4568586187105413E-4</v>
      </c>
      <c r="M135" s="126">
        <f t="shared" si="28"/>
        <v>0.90537114979911992</v>
      </c>
      <c r="N135" s="126">
        <f t="shared" si="28"/>
        <v>1.1957145590204707E-4</v>
      </c>
      <c r="O135" s="126">
        <f t="shared" si="28"/>
        <v>1.4348574708245647E-4</v>
      </c>
      <c r="P135" s="126">
        <f t="shared" si="28"/>
        <v>9.5657164721637652E-5</v>
      </c>
      <c r="Q135" s="126">
        <f t="shared" si="28"/>
        <v>2.1522862062368472E-4</v>
      </c>
      <c r="R135" s="126">
        <f t="shared" si="28"/>
        <v>8.6091448249473888E-4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491</v>
      </c>
      <c r="D146" s="148">
        <v>427</v>
      </c>
      <c r="E146" s="35">
        <v>64</v>
      </c>
      <c r="F146" s="35">
        <v>33</v>
      </c>
      <c r="G146" s="35">
        <v>70</v>
      </c>
      <c r="H146" s="35">
        <v>88</v>
      </c>
      <c r="I146" s="35">
        <v>67</v>
      </c>
      <c r="J146" s="35">
        <v>106</v>
      </c>
      <c r="K146" s="35">
        <v>55</v>
      </c>
      <c r="L146" s="35">
        <v>58</v>
      </c>
      <c r="M146" s="35">
        <v>14</v>
      </c>
      <c r="N146" s="148">
        <v>1</v>
      </c>
      <c r="O146" s="148">
        <v>186</v>
      </c>
      <c r="P146" s="148">
        <v>201</v>
      </c>
      <c r="Q146" s="148">
        <v>103</v>
      </c>
    </row>
    <row r="147" spans="2:17" ht="17.25" customHeight="1" x14ac:dyDescent="0.25">
      <c r="B147" s="38" t="s">
        <v>76</v>
      </c>
      <c r="C147" s="34">
        <f t="shared" si="29"/>
        <v>2050</v>
      </c>
      <c r="D147" s="35">
        <v>1687</v>
      </c>
      <c r="E147" s="35">
        <v>363</v>
      </c>
      <c r="F147" s="35">
        <v>112</v>
      </c>
      <c r="G147" s="35">
        <v>194</v>
      </c>
      <c r="H147" s="35">
        <v>267</v>
      </c>
      <c r="I147" s="35">
        <v>284</v>
      </c>
      <c r="J147" s="35">
        <v>420</v>
      </c>
      <c r="K147" s="35">
        <v>337</v>
      </c>
      <c r="L147" s="35">
        <v>235</v>
      </c>
      <c r="M147" s="35">
        <v>201</v>
      </c>
      <c r="N147" s="35">
        <v>9</v>
      </c>
      <c r="O147" s="35">
        <v>1040</v>
      </c>
      <c r="P147" s="35">
        <v>751</v>
      </c>
      <c r="Q147" s="35">
        <v>250</v>
      </c>
    </row>
    <row r="148" spans="2:17" ht="17.25" customHeight="1" x14ac:dyDescent="0.25">
      <c r="B148" s="38" t="s">
        <v>77</v>
      </c>
      <c r="C148" s="34">
        <f t="shared" si="29"/>
        <v>774</v>
      </c>
      <c r="D148" s="35">
        <v>686</v>
      </c>
      <c r="E148" s="35">
        <v>88</v>
      </c>
      <c r="F148" s="35">
        <v>27</v>
      </c>
      <c r="G148" s="35">
        <v>64</v>
      </c>
      <c r="H148" s="35">
        <v>100</v>
      </c>
      <c r="I148" s="35">
        <v>93</v>
      </c>
      <c r="J148" s="35">
        <v>169</v>
      </c>
      <c r="K148" s="35">
        <v>164</v>
      </c>
      <c r="L148" s="35">
        <v>111</v>
      </c>
      <c r="M148" s="35">
        <v>46</v>
      </c>
      <c r="N148" s="35">
        <v>5</v>
      </c>
      <c r="O148" s="35">
        <v>319</v>
      </c>
      <c r="P148" s="35">
        <v>363</v>
      </c>
      <c r="Q148" s="35">
        <v>87</v>
      </c>
    </row>
    <row r="149" spans="2:17" ht="17.25" customHeight="1" x14ac:dyDescent="0.25">
      <c r="B149" s="38" t="s">
        <v>78</v>
      </c>
      <c r="C149" s="34">
        <f t="shared" si="29"/>
        <v>3804</v>
      </c>
      <c r="D149" s="35">
        <v>3069</v>
      </c>
      <c r="E149" s="35">
        <v>735</v>
      </c>
      <c r="F149" s="35">
        <v>318</v>
      </c>
      <c r="G149" s="35">
        <v>558</v>
      </c>
      <c r="H149" s="35">
        <v>544</v>
      </c>
      <c r="I149" s="35">
        <v>378</v>
      </c>
      <c r="J149" s="35">
        <v>681</v>
      </c>
      <c r="K149" s="35">
        <v>589</v>
      </c>
      <c r="L149" s="35">
        <v>417</v>
      </c>
      <c r="M149" s="35">
        <v>319</v>
      </c>
      <c r="N149" s="35">
        <v>5</v>
      </c>
      <c r="O149" s="35">
        <v>1919</v>
      </c>
      <c r="P149" s="35">
        <v>1288</v>
      </c>
      <c r="Q149" s="35">
        <v>592</v>
      </c>
    </row>
    <row r="150" spans="2:17" ht="17.25" customHeight="1" x14ac:dyDescent="0.25">
      <c r="B150" s="38" t="s">
        <v>79</v>
      </c>
      <c r="C150" s="34">
        <f t="shared" si="29"/>
        <v>1383</v>
      </c>
      <c r="D150" s="35">
        <v>1210</v>
      </c>
      <c r="E150" s="35">
        <v>173</v>
      </c>
      <c r="F150" s="35">
        <v>88</v>
      </c>
      <c r="G150" s="35">
        <v>138</v>
      </c>
      <c r="H150" s="35">
        <v>214</v>
      </c>
      <c r="I150" s="35">
        <v>213</v>
      </c>
      <c r="J150" s="35">
        <v>286</v>
      </c>
      <c r="K150" s="35">
        <v>223</v>
      </c>
      <c r="L150" s="35">
        <v>133</v>
      </c>
      <c r="M150" s="35">
        <v>88</v>
      </c>
      <c r="N150" s="35">
        <v>11</v>
      </c>
      <c r="O150" s="35">
        <v>555</v>
      </c>
      <c r="P150" s="35">
        <v>584</v>
      </c>
      <c r="Q150" s="35">
        <v>233</v>
      </c>
    </row>
    <row r="151" spans="2:17" ht="17.25" customHeight="1" x14ac:dyDescent="0.25">
      <c r="B151" s="38" t="s">
        <v>80</v>
      </c>
      <c r="C151" s="34">
        <f t="shared" si="29"/>
        <v>1015</v>
      </c>
      <c r="D151" s="35">
        <v>878</v>
      </c>
      <c r="E151" s="35">
        <v>137</v>
      </c>
      <c r="F151" s="35">
        <v>43</v>
      </c>
      <c r="G151" s="35">
        <v>107</v>
      </c>
      <c r="H151" s="35">
        <v>166</v>
      </c>
      <c r="I151" s="35">
        <v>157</v>
      </c>
      <c r="J151" s="35">
        <v>191</v>
      </c>
      <c r="K151" s="35">
        <v>182</v>
      </c>
      <c r="L151" s="35">
        <v>113</v>
      </c>
      <c r="M151" s="35">
        <v>56</v>
      </c>
      <c r="N151" s="35">
        <v>6</v>
      </c>
      <c r="O151" s="35">
        <v>452</v>
      </c>
      <c r="P151" s="35">
        <v>383</v>
      </c>
      <c r="Q151" s="35">
        <v>174</v>
      </c>
    </row>
    <row r="152" spans="2:17" ht="17.25" customHeight="1" x14ac:dyDescent="0.25">
      <c r="B152" s="38" t="s">
        <v>81</v>
      </c>
      <c r="C152" s="34">
        <f t="shared" si="29"/>
        <v>1083</v>
      </c>
      <c r="D152" s="35">
        <v>858</v>
      </c>
      <c r="E152" s="35">
        <v>225</v>
      </c>
      <c r="F152" s="35">
        <v>95</v>
      </c>
      <c r="G152" s="35">
        <v>163</v>
      </c>
      <c r="H152" s="35">
        <v>197</v>
      </c>
      <c r="I152" s="35">
        <v>107</v>
      </c>
      <c r="J152" s="35">
        <v>171</v>
      </c>
      <c r="K152" s="35">
        <v>135</v>
      </c>
      <c r="L152" s="35">
        <v>121</v>
      </c>
      <c r="M152" s="35">
        <v>94</v>
      </c>
      <c r="N152" s="35">
        <v>8</v>
      </c>
      <c r="O152" s="35">
        <v>474</v>
      </c>
      <c r="P152" s="35">
        <v>427</v>
      </c>
      <c r="Q152" s="35">
        <v>174</v>
      </c>
    </row>
    <row r="153" spans="2:17" ht="17.25" customHeight="1" x14ac:dyDescent="0.25">
      <c r="B153" s="38" t="s">
        <v>82</v>
      </c>
      <c r="C153" s="34">
        <f t="shared" si="29"/>
        <v>2745</v>
      </c>
      <c r="D153" s="35">
        <v>2335</v>
      </c>
      <c r="E153" s="35">
        <v>410</v>
      </c>
      <c r="F153" s="35">
        <v>171</v>
      </c>
      <c r="G153" s="35">
        <v>353</v>
      </c>
      <c r="H153" s="35">
        <v>410</v>
      </c>
      <c r="I153" s="35">
        <v>334</v>
      </c>
      <c r="J153" s="35">
        <v>523</v>
      </c>
      <c r="K153" s="35">
        <v>470</v>
      </c>
      <c r="L153" s="35">
        <v>328</v>
      </c>
      <c r="M153" s="35">
        <v>156</v>
      </c>
      <c r="N153" s="35">
        <v>11</v>
      </c>
      <c r="O153" s="35">
        <v>1328</v>
      </c>
      <c r="P153" s="35">
        <v>976</v>
      </c>
      <c r="Q153" s="35">
        <v>430</v>
      </c>
    </row>
    <row r="154" spans="2:17" ht="17.25" customHeight="1" x14ac:dyDescent="0.25">
      <c r="B154" s="38" t="s">
        <v>83</v>
      </c>
      <c r="C154" s="34">
        <f t="shared" si="29"/>
        <v>602</v>
      </c>
      <c r="D154" s="35">
        <v>482</v>
      </c>
      <c r="E154" s="35">
        <v>120</v>
      </c>
      <c r="F154" s="35">
        <v>64</v>
      </c>
      <c r="G154" s="35">
        <v>93</v>
      </c>
      <c r="H154" s="35">
        <v>97</v>
      </c>
      <c r="I154" s="35">
        <v>72</v>
      </c>
      <c r="J154" s="35">
        <v>119</v>
      </c>
      <c r="K154" s="35">
        <v>67</v>
      </c>
      <c r="L154" s="35">
        <v>60</v>
      </c>
      <c r="M154" s="35">
        <v>30</v>
      </c>
      <c r="N154" s="35">
        <v>1</v>
      </c>
      <c r="O154" s="35">
        <v>318</v>
      </c>
      <c r="P154" s="35">
        <v>225</v>
      </c>
      <c r="Q154" s="35">
        <v>58</v>
      </c>
    </row>
    <row r="155" spans="2:17" ht="17.25" customHeight="1" x14ac:dyDescent="0.25">
      <c r="B155" s="38" t="s">
        <v>84</v>
      </c>
      <c r="C155" s="34">
        <f t="shared" si="29"/>
        <v>1379</v>
      </c>
      <c r="D155" s="35">
        <v>1158</v>
      </c>
      <c r="E155" s="35">
        <v>221</v>
      </c>
      <c r="F155" s="35">
        <v>89</v>
      </c>
      <c r="G155" s="35">
        <v>189</v>
      </c>
      <c r="H155" s="35">
        <v>239</v>
      </c>
      <c r="I155" s="35">
        <v>195</v>
      </c>
      <c r="J155" s="35">
        <v>269</v>
      </c>
      <c r="K155" s="35">
        <v>199</v>
      </c>
      <c r="L155" s="35">
        <v>129</v>
      </c>
      <c r="M155" s="35">
        <v>70</v>
      </c>
      <c r="N155" s="35">
        <v>0</v>
      </c>
      <c r="O155" s="35">
        <v>626</v>
      </c>
      <c r="P155" s="35">
        <v>486</v>
      </c>
      <c r="Q155" s="35">
        <v>267</v>
      </c>
    </row>
    <row r="156" spans="2:17" ht="17.25" customHeight="1" x14ac:dyDescent="0.25">
      <c r="B156" s="38" t="s">
        <v>85</v>
      </c>
      <c r="C156" s="34">
        <f t="shared" si="29"/>
        <v>1843</v>
      </c>
      <c r="D156" s="35">
        <v>1574</v>
      </c>
      <c r="E156" s="35">
        <v>269</v>
      </c>
      <c r="F156" s="35">
        <v>84</v>
      </c>
      <c r="G156" s="35">
        <v>206</v>
      </c>
      <c r="H156" s="35">
        <v>295</v>
      </c>
      <c r="I156" s="35">
        <v>281</v>
      </c>
      <c r="J156" s="35">
        <v>399</v>
      </c>
      <c r="K156" s="35">
        <v>326</v>
      </c>
      <c r="L156" s="35">
        <v>166</v>
      </c>
      <c r="M156" s="35">
        <v>86</v>
      </c>
      <c r="N156" s="35">
        <v>13</v>
      </c>
      <c r="O156" s="35">
        <v>824</v>
      </c>
      <c r="P156" s="35">
        <v>704</v>
      </c>
      <c r="Q156" s="35">
        <v>302</v>
      </c>
    </row>
    <row r="157" spans="2:17" ht="17.25" customHeight="1" x14ac:dyDescent="0.25">
      <c r="B157" s="38" t="s">
        <v>86</v>
      </c>
      <c r="C157" s="34">
        <f t="shared" si="29"/>
        <v>1820</v>
      </c>
      <c r="D157" s="35">
        <v>1491</v>
      </c>
      <c r="E157" s="35">
        <v>329</v>
      </c>
      <c r="F157" s="35">
        <v>140</v>
      </c>
      <c r="G157" s="35">
        <v>231</v>
      </c>
      <c r="H157" s="35">
        <v>355</v>
      </c>
      <c r="I157" s="35">
        <v>266</v>
      </c>
      <c r="J157" s="35">
        <v>328</v>
      </c>
      <c r="K157" s="35">
        <v>232</v>
      </c>
      <c r="L157" s="35">
        <v>146</v>
      </c>
      <c r="M157" s="35">
        <v>122</v>
      </c>
      <c r="N157" s="35">
        <v>9</v>
      </c>
      <c r="O157" s="35">
        <v>833</v>
      </c>
      <c r="P157" s="35">
        <v>650</v>
      </c>
      <c r="Q157" s="35">
        <v>328</v>
      </c>
    </row>
    <row r="158" spans="2:17" ht="17.25" customHeight="1" x14ac:dyDescent="0.25">
      <c r="B158" s="38" t="s">
        <v>87</v>
      </c>
      <c r="C158" s="34">
        <f t="shared" si="29"/>
        <v>2205</v>
      </c>
      <c r="D158" s="35">
        <v>1838</v>
      </c>
      <c r="E158" s="35">
        <v>367</v>
      </c>
      <c r="F158" s="35">
        <v>209</v>
      </c>
      <c r="G158" s="35">
        <v>333</v>
      </c>
      <c r="H158" s="35">
        <v>377</v>
      </c>
      <c r="I158" s="35">
        <v>276</v>
      </c>
      <c r="J158" s="35">
        <v>419</v>
      </c>
      <c r="K158" s="35">
        <v>326</v>
      </c>
      <c r="L158" s="35">
        <v>150</v>
      </c>
      <c r="M158" s="35">
        <v>115</v>
      </c>
      <c r="N158" s="35">
        <v>5</v>
      </c>
      <c r="O158" s="35">
        <v>869</v>
      </c>
      <c r="P158" s="35">
        <v>971</v>
      </c>
      <c r="Q158" s="35">
        <v>360</v>
      </c>
    </row>
    <row r="159" spans="2:17" ht="17.25" customHeight="1" x14ac:dyDescent="0.25">
      <c r="B159" s="38" t="s">
        <v>88</v>
      </c>
      <c r="C159" s="34">
        <f t="shared" si="29"/>
        <v>1127</v>
      </c>
      <c r="D159" s="35">
        <v>1008</v>
      </c>
      <c r="E159" s="35">
        <v>119</v>
      </c>
      <c r="F159" s="35">
        <v>35</v>
      </c>
      <c r="G159" s="35">
        <v>129</v>
      </c>
      <c r="H159" s="35">
        <v>177</v>
      </c>
      <c r="I159" s="35">
        <v>205</v>
      </c>
      <c r="J159" s="35">
        <v>298</v>
      </c>
      <c r="K159" s="35">
        <v>172</v>
      </c>
      <c r="L159" s="35">
        <v>79</v>
      </c>
      <c r="M159" s="35">
        <v>32</v>
      </c>
      <c r="N159" s="35">
        <v>2</v>
      </c>
      <c r="O159" s="35">
        <v>444</v>
      </c>
      <c r="P159" s="35">
        <v>465</v>
      </c>
      <c r="Q159" s="35">
        <v>216</v>
      </c>
    </row>
    <row r="160" spans="2:17" ht="17.25" customHeight="1" x14ac:dyDescent="0.25">
      <c r="B160" s="38" t="s">
        <v>89</v>
      </c>
      <c r="C160" s="34">
        <f t="shared" si="29"/>
        <v>11721</v>
      </c>
      <c r="D160" s="35">
        <v>9676</v>
      </c>
      <c r="E160" s="35">
        <v>2045</v>
      </c>
      <c r="F160" s="35">
        <v>799</v>
      </c>
      <c r="G160" s="35">
        <v>1622</v>
      </c>
      <c r="H160" s="35">
        <v>2083</v>
      </c>
      <c r="I160" s="35">
        <v>1568</v>
      </c>
      <c r="J160" s="35">
        <v>2135</v>
      </c>
      <c r="K160" s="35">
        <v>1688</v>
      </c>
      <c r="L160" s="35">
        <v>964</v>
      </c>
      <c r="M160" s="35">
        <v>862</v>
      </c>
      <c r="N160" s="35">
        <v>79</v>
      </c>
      <c r="O160" s="35">
        <v>5045</v>
      </c>
      <c r="P160" s="35">
        <v>4062</v>
      </c>
      <c r="Q160" s="35">
        <v>2535</v>
      </c>
    </row>
    <row r="161" spans="2:19" ht="17.25" customHeight="1" x14ac:dyDescent="0.25">
      <c r="B161" s="38" t="s">
        <v>90</v>
      </c>
      <c r="C161" s="34">
        <f t="shared" si="29"/>
        <v>876</v>
      </c>
      <c r="D161" s="35">
        <v>749</v>
      </c>
      <c r="E161" s="35">
        <v>127</v>
      </c>
      <c r="F161" s="35">
        <v>57</v>
      </c>
      <c r="G161" s="35">
        <v>127</v>
      </c>
      <c r="H161" s="35">
        <v>183</v>
      </c>
      <c r="I161" s="35">
        <v>111</v>
      </c>
      <c r="J161" s="35">
        <v>154</v>
      </c>
      <c r="K161" s="35">
        <v>149</v>
      </c>
      <c r="L161" s="35">
        <v>60</v>
      </c>
      <c r="M161" s="35">
        <v>35</v>
      </c>
      <c r="N161" s="35">
        <v>0</v>
      </c>
      <c r="O161" s="35">
        <v>378</v>
      </c>
      <c r="P161" s="35">
        <v>312</v>
      </c>
      <c r="Q161" s="35">
        <v>186</v>
      </c>
    </row>
    <row r="162" spans="2:19" ht="17.25" customHeight="1" x14ac:dyDescent="0.25">
      <c r="B162" s="38" t="s">
        <v>91</v>
      </c>
      <c r="C162" s="34">
        <f t="shared" si="29"/>
        <v>368</v>
      </c>
      <c r="D162" s="35">
        <v>330</v>
      </c>
      <c r="E162" s="35">
        <v>38</v>
      </c>
      <c r="F162" s="35">
        <v>19</v>
      </c>
      <c r="G162" s="35">
        <v>43</v>
      </c>
      <c r="H162" s="35">
        <v>58</v>
      </c>
      <c r="I162" s="35">
        <v>48</v>
      </c>
      <c r="J162" s="35">
        <v>96</v>
      </c>
      <c r="K162" s="35">
        <v>60</v>
      </c>
      <c r="L162" s="35">
        <v>27</v>
      </c>
      <c r="M162" s="35">
        <v>17</v>
      </c>
      <c r="N162" s="35">
        <v>6</v>
      </c>
      <c r="O162" s="35">
        <v>179</v>
      </c>
      <c r="P162" s="35">
        <v>87</v>
      </c>
      <c r="Q162" s="35">
        <v>96</v>
      </c>
    </row>
    <row r="163" spans="2:19" ht="17.25" customHeight="1" x14ac:dyDescent="0.25">
      <c r="B163" s="38" t="s">
        <v>92</v>
      </c>
      <c r="C163" s="34">
        <f t="shared" si="29"/>
        <v>474</v>
      </c>
      <c r="D163" s="35">
        <v>391</v>
      </c>
      <c r="E163" s="35">
        <v>83</v>
      </c>
      <c r="F163" s="35">
        <v>36</v>
      </c>
      <c r="G163" s="35">
        <v>52</v>
      </c>
      <c r="H163" s="35">
        <v>64</v>
      </c>
      <c r="I163" s="35">
        <v>49</v>
      </c>
      <c r="J163" s="35">
        <v>87</v>
      </c>
      <c r="K163" s="35">
        <v>89</v>
      </c>
      <c r="L163" s="35">
        <v>51</v>
      </c>
      <c r="M163" s="35">
        <v>46</v>
      </c>
      <c r="N163" s="35">
        <v>1</v>
      </c>
      <c r="O163" s="35">
        <v>215</v>
      </c>
      <c r="P163" s="35">
        <v>192</v>
      </c>
      <c r="Q163" s="35">
        <v>66</v>
      </c>
    </row>
    <row r="164" spans="2:19" ht="17.25" customHeight="1" x14ac:dyDescent="0.25">
      <c r="B164" s="38" t="s">
        <v>93</v>
      </c>
      <c r="C164" s="34">
        <f t="shared" si="29"/>
        <v>339</v>
      </c>
      <c r="D164" s="35">
        <v>279</v>
      </c>
      <c r="E164" s="35">
        <v>60</v>
      </c>
      <c r="F164" s="35">
        <v>19</v>
      </c>
      <c r="G164" s="35">
        <v>40</v>
      </c>
      <c r="H164" s="35">
        <v>61</v>
      </c>
      <c r="I164" s="35">
        <v>53</v>
      </c>
      <c r="J164" s="35">
        <v>71</v>
      </c>
      <c r="K164" s="35">
        <v>54</v>
      </c>
      <c r="L164" s="35">
        <v>23</v>
      </c>
      <c r="M164" s="35">
        <v>18</v>
      </c>
      <c r="N164" s="35">
        <v>0</v>
      </c>
      <c r="O164" s="35">
        <v>131</v>
      </c>
      <c r="P164" s="35">
        <v>134</v>
      </c>
      <c r="Q164" s="35">
        <v>74</v>
      </c>
    </row>
    <row r="165" spans="2:19" ht="17.25" customHeight="1" x14ac:dyDescent="0.25">
      <c r="B165" s="38" t="s">
        <v>94</v>
      </c>
      <c r="C165" s="34">
        <f t="shared" si="29"/>
        <v>1881</v>
      </c>
      <c r="D165" s="35">
        <v>1673</v>
      </c>
      <c r="E165" s="35">
        <v>208</v>
      </c>
      <c r="F165" s="35">
        <v>63</v>
      </c>
      <c r="G165" s="35">
        <v>184</v>
      </c>
      <c r="H165" s="35">
        <v>241</v>
      </c>
      <c r="I165" s="35">
        <v>324</v>
      </c>
      <c r="J165" s="35">
        <v>477</v>
      </c>
      <c r="K165" s="35">
        <v>341</v>
      </c>
      <c r="L165" s="35">
        <v>164</v>
      </c>
      <c r="M165" s="35">
        <v>87</v>
      </c>
      <c r="N165" s="35">
        <v>1</v>
      </c>
      <c r="O165" s="35">
        <v>858</v>
      </c>
      <c r="P165" s="35">
        <v>775</v>
      </c>
      <c r="Q165" s="35">
        <v>247</v>
      </c>
    </row>
    <row r="166" spans="2:19" ht="17.25" customHeight="1" x14ac:dyDescent="0.25">
      <c r="B166" s="38" t="s">
        <v>95</v>
      </c>
      <c r="C166" s="34">
        <f t="shared" si="29"/>
        <v>1160</v>
      </c>
      <c r="D166" s="35">
        <v>1042</v>
      </c>
      <c r="E166" s="35">
        <v>118</v>
      </c>
      <c r="F166" s="35">
        <v>33</v>
      </c>
      <c r="G166" s="35">
        <v>93</v>
      </c>
      <c r="H166" s="35">
        <v>149</v>
      </c>
      <c r="I166" s="35">
        <v>158</v>
      </c>
      <c r="J166" s="35">
        <v>257</v>
      </c>
      <c r="K166" s="35">
        <v>222</v>
      </c>
      <c r="L166" s="35">
        <v>159</v>
      </c>
      <c r="M166" s="35">
        <v>89</v>
      </c>
      <c r="N166" s="35">
        <v>8</v>
      </c>
      <c r="O166" s="35">
        <v>475</v>
      </c>
      <c r="P166" s="35">
        <v>518</v>
      </c>
      <c r="Q166" s="35">
        <v>159</v>
      </c>
    </row>
    <row r="167" spans="2:19" ht="17.25" customHeight="1" x14ac:dyDescent="0.25">
      <c r="B167" s="38" t="s">
        <v>96</v>
      </c>
      <c r="C167" s="34">
        <f t="shared" si="29"/>
        <v>1718</v>
      </c>
      <c r="D167" s="35">
        <v>1431</v>
      </c>
      <c r="E167" s="35">
        <v>287</v>
      </c>
      <c r="F167" s="35">
        <v>99</v>
      </c>
      <c r="G167" s="35">
        <v>225</v>
      </c>
      <c r="H167" s="35">
        <v>317</v>
      </c>
      <c r="I167" s="35">
        <v>250</v>
      </c>
      <c r="J167" s="35">
        <v>322</v>
      </c>
      <c r="K167" s="35">
        <v>252</v>
      </c>
      <c r="L167" s="35">
        <v>147</v>
      </c>
      <c r="M167" s="35">
        <v>106</v>
      </c>
      <c r="N167" s="35">
        <v>12</v>
      </c>
      <c r="O167" s="35">
        <v>754</v>
      </c>
      <c r="P167" s="35">
        <v>606</v>
      </c>
      <c r="Q167" s="35">
        <v>346</v>
      </c>
    </row>
    <row r="168" spans="2:19" ht="17.25" customHeight="1" x14ac:dyDescent="0.25">
      <c r="B168" s="38" t="s">
        <v>97</v>
      </c>
      <c r="C168" s="34">
        <f t="shared" si="29"/>
        <v>746</v>
      </c>
      <c r="D168" s="35">
        <v>643</v>
      </c>
      <c r="E168" s="35">
        <v>103</v>
      </c>
      <c r="F168" s="35">
        <v>46</v>
      </c>
      <c r="G168" s="35">
        <v>90</v>
      </c>
      <c r="H168" s="35">
        <v>82</v>
      </c>
      <c r="I168" s="35">
        <v>93</v>
      </c>
      <c r="J168" s="35">
        <v>162</v>
      </c>
      <c r="K168" s="35">
        <v>116</v>
      </c>
      <c r="L168" s="35">
        <v>93</v>
      </c>
      <c r="M168" s="35">
        <v>64</v>
      </c>
      <c r="N168" s="35">
        <v>5</v>
      </c>
      <c r="O168" s="35">
        <v>334</v>
      </c>
      <c r="P168" s="35">
        <v>294</v>
      </c>
      <c r="Q168" s="35">
        <v>113</v>
      </c>
    </row>
    <row r="169" spans="2:19" ht="17.25" customHeight="1" x14ac:dyDescent="0.25">
      <c r="B169" s="38" t="s">
        <v>98</v>
      </c>
      <c r="C169" s="34">
        <f t="shared" si="29"/>
        <v>565</v>
      </c>
      <c r="D169" s="35">
        <v>474</v>
      </c>
      <c r="E169" s="35">
        <v>91</v>
      </c>
      <c r="F169" s="35">
        <v>45</v>
      </c>
      <c r="G169" s="35">
        <v>59</v>
      </c>
      <c r="H169" s="35">
        <v>110</v>
      </c>
      <c r="I169" s="35">
        <v>88</v>
      </c>
      <c r="J169" s="35">
        <v>119</v>
      </c>
      <c r="K169" s="35">
        <v>84</v>
      </c>
      <c r="L169" s="35">
        <v>36</v>
      </c>
      <c r="M169" s="35">
        <v>24</v>
      </c>
      <c r="N169" s="35">
        <v>1</v>
      </c>
      <c r="O169" s="35">
        <v>226</v>
      </c>
      <c r="P169" s="35">
        <v>274</v>
      </c>
      <c r="Q169" s="35">
        <v>64</v>
      </c>
    </row>
    <row r="170" spans="2:19" ht="17.25" customHeight="1" thickBot="1" x14ac:dyDescent="0.3">
      <c r="B170" s="100" t="s">
        <v>99</v>
      </c>
      <c r="C170" s="101">
        <f t="shared" si="29"/>
        <v>636</v>
      </c>
      <c r="D170" s="102">
        <v>553</v>
      </c>
      <c r="E170" s="102">
        <v>83</v>
      </c>
      <c r="F170" s="102">
        <v>35</v>
      </c>
      <c r="G170" s="102">
        <v>100</v>
      </c>
      <c r="H170" s="102">
        <v>167</v>
      </c>
      <c r="I170" s="102">
        <v>95</v>
      </c>
      <c r="J170" s="102">
        <v>106</v>
      </c>
      <c r="K170" s="102">
        <v>76</v>
      </c>
      <c r="L170" s="102">
        <v>40</v>
      </c>
      <c r="M170" s="102">
        <v>17</v>
      </c>
      <c r="N170" s="102">
        <v>3</v>
      </c>
      <c r="O170" s="102">
        <v>196</v>
      </c>
      <c r="P170" s="102">
        <v>212</v>
      </c>
      <c r="Q170" s="102">
        <v>225</v>
      </c>
    </row>
    <row r="171" spans="2:19" ht="20.25" customHeight="1" x14ac:dyDescent="0.25">
      <c r="B171" s="114" t="s">
        <v>3</v>
      </c>
      <c r="C171" s="115">
        <f t="shared" ref="C171:M171" si="30">SUM(C146:C170)</f>
        <v>42805</v>
      </c>
      <c r="D171" s="116">
        <f t="shared" si="30"/>
        <v>35942</v>
      </c>
      <c r="E171" s="116">
        <f t="shared" si="30"/>
        <v>6863</v>
      </c>
      <c r="F171" s="115">
        <f t="shared" si="30"/>
        <v>2759</v>
      </c>
      <c r="G171" s="115">
        <f t="shared" si="30"/>
        <v>5463</v>
      </c>
      <c r="H171" s="115">
        <f t="shared" si="30"/>
        <v>7041</v>
      </c>
      <c r="I171" s="115">
        <f t="shared" si="30"/>
        <v>5765</v>
      </c>
      <c r="J171" s="115">
        <f t="shared" si="30"/>
        <v>8365</v>
      </c>
      <c r="K171" s="115">
        <f t="shared" si="30"/>
        <v>6608</v>
      </c>
      <c r="L171" s="115">
        <f t="shared" si="30"/>
        <v>4010</v>
      </c>
      <c r="M171" s="115">
        <f t="shared" si="30"/>
        <v>2794</v>
      </c>
      <c r="N171" s="116">
        <f>SUM(N146:N170)</f>
        <v>202</v>
      </c>
      <c r="O171" s="116">
        <f t="shared" ref="O171:Q171" si="31">SUM(O146:O170)</f>
        <v>18978</v>
      </c>
      <c r="P171" s="116">
        <f t="shared" si="31"/>
        <v>15940</v>
      </c>
      <c r="Q171" s="116">
        <f t="shared" si="31"/>
        <v>7685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0.8396682630533816</v>
      </c>
      <c r="E172" s="150">
        <f t="shared" ref="E172:Q172" si="32">E171/$C$171</f>
        <v>0.1603317369466184</v>
      </c>
      <c r="F172" s="150">
        <f t="shared" si="32"/>
        <v>6.44550870225441E-2</v>
      </c>
      <c r="G172" s="150">
        <f t="shared" si="32"/>
        <v>0.12762527742086205</v>
      </c>
      <c r="H172" s="150">
        <f t="shared" si="32"/>
        <v>0.16449012965775026</v>
      </c>
      <c r="I172" s="150">
        <f t="shared" si="32"/>
        <v>0.13468052797570376</v>
      </c>
      <c r="J172" s="150">
        <f t="shared" si="32"/>
        <v>0.19542109566639412</v>
      </c>
      <c r="K172" s="150">
        <f t="shared" si="32"/>
        <v>0.15437448896156991</v>
      </c>
      <c r="L172" s="150">
        <f t="shared" si="32"/>
        <v>9.3680644784487788E-2</v>
      </c>
      <c r="M172" s="150">
        <f t="shared" si="32"/>
        <v>6.5272748510687997E-2</v>
      </c>
      <c r="N172" s="150">
        <f t="shared" si="32"/>
        <v>4.7190748744305568E-3</v>
      </c>
      <c r="O172" s="150">
        <f t="shared" si="32"/>
        <v>0.44335942062843126</v>
      </c>
      <c r="P172" s="150">
        <f t="shared" si="32"/>
        <v>0.37238640345753998</v>
      </c>
      <c r="Q172" s="150">
        <f t="shared" si="32"/>
        <v>0.17953510103959819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491</v>
      </c>
      <c r="D178" s="148">
        <v>31</v>
      </c>
      <c r="E178" s="35">
        <v>202</v>
      </c>
      <c r="F178" s="35">
        <v>258</v>
      </c>
      <c r="G178" s="35">
        <v>137</v>
      </c>
      <c r="H178" s="35">
        <v>354</v>
      </c>
      <c r="I178" s="148">
        <v>39</v>
      </c>
      <c r="J178" s="148">
        <v>452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2050</v>
      </c>
      <c r="D179" s="35">
        <v>332</v>
      </c>
      <c r="E179" s="35">
        <v>1046</v>
      </c>
      <c r="F179" s="35">
        <v>672</v>
      </c>
      <c r="G179" s="35">
        <v>489</v>
      </c>
      <c r="H179" s="35">
        <v>1561</v>
      </c>
      <c r="I179" s="35">
        <v>188</v>
      </c>
      <c r="J179" s="35">
        <v>1862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774</v>
      </c>
      <c r="D180" s="35">
        <v>120</v>
      </c>
      <c r="E180" s="35">
        <v>478</v>
      </c>
      <c r="F180" s="35">
        <v>176</v>
      </c>
      <c r="G180" s="35">
        <v>136</v>
      </c>
      <c r="H180" s="35">
        <v>638</v>
      </c>
      <c r="I180" s="35">
        <v>32</v>
      </c>
      <c r="J180" s="35">
        <v>742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3804</v>
      </c>
      <c r="D181" s="35">
        <v>731</v>
      </c>
      <c r="E181" s="35">
        <v>2381</v>
      </c>
      <c r="F181" s="35">
        <v>692</v>
      </c>
      <c r="G181" s="35">
        <v>445</v>
      </c>
      <c r="H181" s="35">
        <v>3359</v>
      </c>
      <c r="I181" s="35">
        <v>313</v>
      </c>
      <c r="J181" s="35">
        <v>3491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1383</v>
      </c>
      <c r="D182" s="35">
        <v>155</v>
      </c>
      <c r="E182" s="35">
        <v>597</v>
      </c>
      <c r="F182" s="35">
        <v>631</v>
      </c>
      <c r="G182" s="35">
        <v>356</v>
      </c>
      <c r="H182" s="35">
        <v>1027</v>
      </c>
      <c r="I182" s="35">
        <v>112</v>
      </c>
      <c r="J182" s="35">
        <v>1271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1015</v>
      </c>
      <c r="D183" s="35">
        <v>291</v>
      </c>
      <c r="E183" s="35">
        <v>440</v>
      </c>
      <c r="F183" s="35">
        <v>284</v>
      </c>
      <c r="G183" s="35">
        <v>120</v>
      </c>
      <c r="H183" s="35">
        <v>895</v>
      </c>
      <c r="I183" s="35">
        <v>140</v>
      </c>
      <c r="J183" s="35">
        <v>875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1083</v>
      </c>
      <c r="D184" s="35">
        <v>186</v>
      </c>
      <c r="E184" s="35">
        <v>601</v>
      </c>
      <c r="F184" s="35">
        <v>296</v>
      </c>
      <c r="G184" s="35">
        <v>196</v>
      </c>
      <c r="H184" s="35">
        <v>887</v>
      </c>
      <c r="I184" s="35">
        <v>148</v>
      </c>
      <c r="J184" s="35">
        <v>935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2745</v>
      </c>
      <c r="D185" s="35">
        <v>760</v>
      </c>
      <c r="E185" s="35">
        <v>1562</v>
      </c>
      <c r="F185" s="35">
        <v>423</v>
      </c>
      <c r="G185" s="35">
        <v>333</v>
      </c>
      <c r="H185" s="35">
        <v>2412</v>
      </c>
      <c r="I185" s="35">
        <v>192</v>
      </c>
      <c r="J185" s="35">
        <v>2553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602</v>
      </c>
      <c r="D186" s="35">
        <v>157</v>
      </c>
      <c r="E186" s="35">
        <v>259</v>
      </c>
      <c r="F186" s="35">
        <v>186</v>
      </c>
      <c r="G186" s="35">
        <v>244</v>
      </c>
      <c r="H186" s="35">
        <v>358</v>
      </c>
      <c r="I186" s="35">
        <v>118</v>
      </c>
      <c r="J186" s="35">
        <v>484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1379</v>
      </c>
      <c r="D187" s="35">
        <v>446</v>
      </c>
      <c r="E187" s="35">
        <v>629</v>
      </c>
      <c r="F187" s="35">
        <v>304</v>
      </c>
      <c r="G187" s="35">
        <v>367</v>
      </c>
      <c r="H187" s="35">
        <v>1012</v>
      </c>
      <c r="I187" s="35">
        <v>98</v>
      </c>
      <c r="J187" s="35">
        <v>1281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1843</v>
      </c>
      <c r="D188" s="35">
        <v>351</v>
      </c>
      <c r="E188" s="35">
        <v>858</v>
      </c>
      <c r="F188" s="35">
        <v>634</v>
      </c>
      <c r="G188" s="35">
        <v>133</v>
      </c>
      <c r="H188" s="35">
        <v>1710</v>
      </c>
      <c r="I188" s="35">
        <v>109</v>
      </c>
      <c r="J188" s="35">
        <v>1734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1820</v>
      </c>
      <c r="D189" s="35">
        <v>526</v>
      </c>
      <c r="E189" s="35">
        <v>812</v>
      </c>
      <c r="F189" s="35">
        <v>482</v>
      </c>
      <c r="G189" s="35">
        <v>418</v>
      </c>
      <c r="H189" s="35">
        <v>1402</v>
      </c>
      <c r="I189" s="35">
        <v>294</v>
      </c>
      <c r="J189" s="35">
        <v>1526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2205</v>
      </c>
      <c r="D190" s="35">
        <v>419</v>
      </c>
      <c r="E190" s="35">
        <v>920</v>
      </c>
      <c r="F190" s="35">
        <v>866</v>
      </c>
      <c r="G190" s="35">
        <v>636</v>
      </c>
      <c r="H190" s="35">
        <v>1569</v>
      </c>
      <c r="I190" s="35">
        <v>149</v>
      </c>
      <c r="J190" s="35">
        <v>2056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1127</v>
      </c>
      <c r="D191" s="35">
        <v>187</v>
      </c>
      <c r="E191" s="35">
        <v>490</v>
      </c>
      <c r="F191" s="35">
        <v>450</v>
      </c>
      <c r="G191" s="35">
        <v>112</v>
      </c>
      <c r="H191" s="35">
        <v>1015</v>
      </c>
      <c r="I191" s="35">
        <v>60</v>
      </c>
      <c r="J191" s="35">
        <v>1067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11721</v>
      </c>
      <c r="D192" s="35">
        <v>1712</v>
      </c>
      <c r="E192" s="35">
        <v>6422</v>
      </c>
      <c r="F192" s="35">
        <v>3587</v>
      </c>
      <c r="G192" s="35">
        <v>2391</v>
      </c>
      <c r="H192" s="35">
        <v>9330</v>
      </c>
      <c r="I192" s="35">
        <v>1019</v>
      </c>
      <c r="J192" s="35">
        <v>10702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876</v>
      </c>
      <c r="D193" s="35">
        <v>134</v>
      </c>
      <c r="E193" s="35">
        <v>247</v>
      </c>
      <c r="F193" s="35">
        <v>495</v>
      </c>
      <c r="G193" s="35">
        <v>270</v>
      </c>
      <c r="H193" s="35">
        <v>606</v>
      </c>
      <c r="I193" s="35">
        <v>82</v>
      </c>
      <c r="J193" s="35">
        <v>794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368</v>
      </c>
      <c r="D194" s="35">
        <v>38</v>
      </c>
      <c r="E194" s="35">
        <v>257</v>
      </c>
      <c r="F194" s="35">
        <v>73</v>
      </c>
      <c r="G194" s="35">
        <v>132</v>
      </c>
      <c r="H194" s="35">
        <v>236</v>
      </c>
      <c r="I194" s="35">
        <v>7</v>
      </c>
      <c r="J194" s="35">
        <v>361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474</v>
      </c>
      <c r="D195" s="35">
        <v>102</v>
      </c>
      <c r="E195" s="35">
        <v>238</v>
      </c>
      <c r="F195" s="35">
        <v>134</v>
      </c>
      <c r="G195" s="35">
        <v>98</v>
      </c>
      <c r="H195" s="35">
        <v>376</v>
      </c>
      <c r="I195" s="35">
        <v>103</v>
      </c>
      <c r="J195" s="35">
        <v>371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339</v>
      </c>
      <c r="D196" s="35">
        <v>101</v>
      </c>
      <c r="E196" s="35">
        <v>138</v>
      </c>
      <c r="F196" s="35">
        <v>100</v>
      </c>
      <c r="G196" s="35">
        <v>80</v>
      </c>
      <c r="H196" s="35">
        <v>259</v>
      </c>
      <c r="I196" s="35">
        <v>64</v>
      </c>
      <c r="J196" s="35">
        <v>275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1881</v>
      </c>
      <c r="D197" s="35">
        <v>406</v>
      </c>
      <c r="E197" s="35">
        <v>987</v>
      </c>
      <c r="F197" s="35">
        <v>488</v>
      </c>
      <c r="G197" s="35">
        <v>343</v>
      </c>
      <c r="H197" s="35">
        <v>1538</v>
      </c>
      <c r="I197" s="35">
        <v>66</v>
      </c>
      <c r="J197" s="35">
        <v>1815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1160</v>
      </c>
      <c r="D198" s="35">
        <v>266</v>
      </c>
      <c r="E198" s="35">
        <v>695</v>
      </c>
      <c r="F198" s="35">
        <v>199</v>
      </c>
      <c r="G198" s="35">
        <v>226</v>
      </c>
      <c r="H198" s="35">
        <v>934</v>
      </c>
      <c r="I198" s="35">
        <v>155</v>
      </c>
      <c r="J198" s="35">
        <v>1005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1718</v>
      </c>
      <c r="D199" s="35">
        <v>312</v>
      </c>
      <c r="E199" s="35">
        <v>881</v>
      </c>
      <c r="F199" s="35">
        <v>525</v>
      </c>
      <c r="G199" s="35">
        <v>339</v>
      </c>
      <c r="H199" s="35">
        <v>1379</v>
      </c>
      <c r="I199" s="35">
        <v>166</v>
      </c>
      <c r="J199" s="35">
        <v>1552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746</v>
      </c>
      <c r="D200" s="35">
        <v>84</v>
      </c>
      <c r="E200" s="35">
        <v>440</v>
      </c>
      <c r="F200" s="35">
        <v>222</v>
      </c>
      <c r="G200" s="35">
        <v>241</v>
      </c>
      <c r="H200" s="35">
        <v>505</v>
      </c>
      <c r="I200" s="35">
        <v>74</v>
      </c>
      <c r="J200" s="35">
        <v>672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565</v>
      </c>
      <c r="D201" s="35">
        <v>46</v>
      </c>
      <c r="E201" s="35">
        <v>184</v>
      </c>
      <c r="F201" s="35">
        <v>335</v>
      </c>
      <c r="G201" s="35">
        <v>71</v>
      </c>
      <c r="H201" s="35">
        <v>494</v>
      </c>
      <c r="I201" s="35">
        <v>37</v>
      </c>
      <c r="J201" s="35">
        <v>528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636</v>
      </c>
      <c r="D202" s="102">
        <v>65</v>
      </c>
      <c r="E202" s="102">
        <v>308</v>
      </c>
      <c r="F202" s="102">
        <v>263</v>
      </c>
      <c r="G202" s="102">
        <v>245</v>
      </c>
      <c r="H202" s="102">
        <v>391</v>
      </c>
      <c r="I202" s="102">
        <v>41</v>
      </c>
      <c r="J202" s="102">
        <v>595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42805</v>
      </c>
      <c r="D203" s="116">
        <f t="shared" si="34"/>
        <v>7958</v>
      </c>
      <c r="E203" s="116">
        <f t="shared" si="34"/>
        <v>22072</v>
      </c>
      <c r="F203" s="116">
        <f t="shared" si="34"/>
        <v>12775</v>
      </c>
      <c r="G203" s="115">
        <f t="shared" si="34"/>
        <v>8558</v>
      </c>
      <c r="H203" s="115">
        <f t="shared" si="34"/>
        <v>34247</v>
      </c>
      <c r="I203" s="116">
        <f t="shared" si="34"/>
        <v>3806</v>
      </c>
      <c r="J203" s="116">
        <f t="shared" si="34"/>
        <v>38999</v>
      </c>
      <c r="K203" s="157"/>
      <c r="L203" s="162"/>
      <c r="M203" s="163">
        <v>0</v>
      </c>
      <c r="N203" s="164">
        <v>1800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0.18591286064712068</v>
      </c>
      <c r="E204" s="150">
        <f t="shared" ref="E204:J204" si="35">E203/$C$203</f>
        <v>0.5156406961803528</v>
      </c>
      <c r="F204" s="150">
        <f t="shared" si="35"/>
        <v>0.29844644317252655</v>
      </c>
      <c r="G204" s="150">
        <f t="shared" si="35"/>
        <v>0.19992991472958765</v>
      </c>
      <c r="H204" s="150">
        <f t="shared" si="35"/>
        <v>0.80007008527041235</v>
      </c>
      <c r="I204" s="150">
        <f t="shared" si="35"/>
        <v>8.8914846396449018E-2</v>
      </c>
      <c r="J204" s="150">
        <f t="shared" si="35"/>
        <v>0.91108515360355102</v>
      </c>
      <c r="K204" s="165"/>
      <c r="L204" s="166"/>
      <c r="M204" s="163">
        <v>1801</v>
      </c>
      <c r="N204" s="164">
        <v>2800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2801</v>
      </c>
      <c r="N205" s="164">
        <v>3800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3801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44</v>
      </c>
      <c r="D213" s="174">
        <f t="shared" ref="D213:D237" si="37">SUM(E213:G213)</f>
        <v>40</v>
      </c>
      <c r="E213" s="35">
        <v>30</v>
      </c>
      <c r="F213" s="35">
        <v>9</v>
      </c>
      <c r="G213" s="35">
        <v>1</v>
      </c>
      <c r="H213" s="174">
        <f t="shared" ref="H213:H236" si="38">SUM(I213:K213)</f>
        <v>4</v>
      </c>
      <c r="I213" s="35">
        <v>3</v>
      </c>
      <c r="J213" s="35">
        <v>1</v>
      </c>
      <c r="K213" s="35">
        <v>0</v>
      </c>
      <c r="L213" s="63"/>
      <c r="M213" s="175" t="s">
        <v>92</v>
      </c>
      <c r="N213" s="175">
        <v>20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118</v>
      </c>
      <c r="D214" s="174">
        <f t="shared" si="37"/>
        <v>115</v>
      </c>
      <c r="E214" s="35">
        <v>58</v>
      </c>
      <c r="F214" s="35">
        <v>55</v>
      </c>
      <c r="G214" s="35">
        <v>2</v>
      </c>
      <c r="H214" s="174">
        <f t="shared" si="38"/>
        <v>3</v>
      </c>
      <c r="I214" s="35">
        <v>2</v>
      </c>
      <c r="J214" s="35">
        <v>1</v>
      </c>
      <c r="K214" s="35">
        <v>0</v>
      </c>
      <c r="L214" s="63"/>
      <c r="M214" s="175" t="s">
        <v>83</v>
      </c>
      <c r="N214" s="175">
        <v>25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52</v>
      </c>
      <c r="D215" s="174">
        <f t="shared" si="37"/>
        <v>47</v>
      </c>
      <c r="E215" s="35">
        <v>23</v>
      </c>
      <c r="F215" s="35">
        <v>23</v>
      </c>
      <c r="G215" s="35">
        <v>1</v>
      </c>
      <c r="H215" s="174">
        <f t="shared" si="38"/>
        <v>5</v>
      </c>
      <c r="I215" s="35">
        <v>5</v>
      </c>
      <c r="J215" s="35">
        <v>0</v>
      </c>
      <c r="K215" s="35">
        <v>0</v>
      </c>
      <c r="L215" s="63"/>
      <c r="M215" s="175" t="s">
        <v>98</v>
      </c>
      <c r="N215" s="175">
        <v>30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256</v>
      </c>
      <c r="D216" s="174">
        <f t="shared" si="37"/>
        <v>239</v>
      </c>
      <c r="E216" s="35">
        <v>134</v>
      </c>
      <c r="F216" s="35">
        <v>104</v>
      </c>
      <c r="G216" s="35">
        <v>1</v>
      </c>
      <c r="H216" s="174">
        <f t="shared" si="38"/>
        <v>17</v>
      </c>
      <c r="I216" s="35">
        <v>12</v>
      </c>
      <c r="J216" s="35">
        <v>5</v>
      </c>
      <c r="K216" s="35">
        <v>0</v>
      </c>
      <c r="L216" s="63"/>
      <c r="M216" s="175" t="s">
        <v>93</v>
      </c>
      <c r="N216" s="175">
        <v>34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131</v>
      </c>
      <c r="D217" s="174">
        <f t="shared" si="37"/>
        <v>115</v>
      </c>
      <c r="E217" s="35">
        <v>71</v>
      </c>
      <c r="F217" s="35">
        <v>43</v>
      </c>
      <c r="G217" s="35">
        <v>1</v>
      </c>
      <c r="H217" s="174">
        <f t="shared" si="38"/>
        <v>16</v>
      </c>
      <c r="I217" s="35">
        <v>15</v>
      </c>
      <c r="J217" s="35">
        <v>1</v>
      </c>
      <c r="K217" s="35">
        <v>0</v>
      </c>
      <c r="L217" s="63"/>
      <c r="M217" s="175" t="s">
        <v>75</v>
      </c>
      <c r="N217" s="175">
        <v>44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81</v>
      </c>
      <c r="D218" s="174">
        <f t="shared" si="37"/>
        <v>81</v>
      </c>
      <c r="E218" s="35">
        <v>58</v>
      </c>
      <c r="F218" s="35">
        <v>22</v>
      </c>
      <c r="G218" s="35">
        <v>1</v>
      </c>
      <c r="H218" s="174">
        <f t="shared" si="38"/>
        <v>0</v>
      </c>
      <c r="I218" s="35">
        <v>0</v>
      </c>
      <c r="J218" s="35">
        <v>0</v>
      </c>
      <c r="K218" s="35">
        <v>0</v>
      </c>
      <c r="L218" s="63"/>
      <c r="M218" s="175" t="s">
        <v>91</v>
      </c>
      <c r="N218" s="175">
        <v>44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66</v>
      </c>
      <c r="D219" s="174">
        <f t="shared" si="37"/>
        <v>64</v>
      </c>
      <c r="E219" s="35">
        <v>38</v>
      </c>
      <c r="F219" s="35">
        <v>26</v>
      </c>
      <c r="G219" s="35">
        <v>0</v>
      </c>
      <c r="H219" s="174">
        <f t="shared" si="38"/>
        <v>2</v>
      </c>
      <c r="I219" s="35">
        <v>1</v>
      </c>
      <c r="J219" s="35">
        <v>1</v>
      </c>
      <c r="K219" s="35">
        <v>0</v>
      </c>
      <c r="L219" s="63"/>
      <c r="M219" s="175" t="s">
        <v>97</v>
      </c>
      <c r="N219" s="175">
        <v>45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235</v>
      </c>
      <c r="D220" s="174">
        <f t="shared" si="37"/>
        <v>227</v>
      </c>
      <c r="E220" s="35">
        <v>113</v>
      </c>
      <c r="F220" s="35">
        <v>112</v>
      </c>
      <c r="G220" s="35">
        <v>2</v>
      </c>
      <c r="H220" s="174">
        <f t="shared" si="38"/>
        <v>8</v>
      </c>
      <c r="I220" s="35">
        <v>8</v>
      </c>
      <c r="J220" s="35">
        <v>0</v>
      </c>
      <c r="K220" s="35">
        <v>0</v>
      </c>
      <c r="L220" s="63"/>
      <c r="M220" s="175" t="s">
        <v>77</v>
      </c>
      <c r="N220" s="175">
        <v>52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25</v>
      </c>
      <c r="D221" s="174">
        <f t="shared" si="37"/>
        <v>24</v>
      </c>
      <c r="E221" s="35">
        <v>17</v>
      </c>
      <c r="F221" s="35">
        <v>7</v>
      </c>
      <c r="G221" s="35">
        <v>0</v>
      </c>
      <c r="H221" s="174">
        <f t="shared" si="38"/>
        <v>1</v>
      </c>
      <c r="I221" s="35">
        <v>1</v>
      </c>
      <c r="J221" s="35">
        <v>0</v>
      </c>
      <c r="K221" s="35">
        <v>0</v>
      </c>
      <c r="L221" s="63"/>
      <c r="M221" s="175" t="s">
        <v>81</v>
      </c>
      <c r="N221" s="175">
        <v>66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118</v>
      </c>
      <c r="D222" s="174">
        <f t="shared" si="37"/>
        <v>111</v>
      </c>
      <c r="E222" s="35">
        <v>81</v>
      </c>
      <c r="F222" s="35">
        <v>27</v>
      </c>
      <c r="G222" s="35">
        <v>3</v>
      </c>
      <c r="H222" s="174">
        <f t="shared" si="38"/>
        <v>7</v>
      </c>
      <c r="I222" s="35">
        <v>5</v>
      </c>
      <c r="J222" s="35">
        <v>2</v>
      </c>
      <c r="K222" s="35">
        <v>0</v>
      </c>
      <c r="L222" s="63"/>
      <c r="M222" s="175" t="s">
        <v>90</v>
      </c>
      <c r="N222" s="175">
        <v>72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125</v>
      </c>
      <c r="D223" s="174">
        <f t="shared" si="37"/>
        <v>119</v>
      </c>
      <c r="E223" s="35">
        <v>74</v>
      </c>
      <c r="F223" s="35">
        <v>45</v>
      </c>
      <c r="G223" s="35">
        <v>0</v>
      </c>
      <c r="H223" s="174">
        <f t="shared" si="38"/>
        <v>6</v>
      </c>
      <c r="I223" s="35">
        <v>6</v>
      </c>
      <c r="J223" s="35">
        <v>0</v>
      </c>
      <c r="K223" s="35">
        <v>0</v>
      </c>
      <c r="L223" s="63"/>
      <c r="M223" s="175" t="s">
        <v>88</v>
      </c>
      <c r="N223" s="175">
        <v>73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170</v>
      </c>
      <c r="D224" s="174">
        <f t="shared" si="37"/>
        <v>159</v>
      </c>
      <c r="E224" s="35">
        <v>110</v>
      </c>
      <c r="F224" s="35">
        <v>48</v>
      </c>
      <c r="G224" s="35">
        <v>1</v>
      </c>
      <c r="H224" s="174">
        <f t="shared" si="38"/>
        <v>11</v>
      </c>
      <c r="I224" s="35">
        <v>10</v>
      </c>
      <c r="J224" s="35">
        <v>1</v>
      </c>
      <c r="K224" s="35">
        <v>0</v>
      </c>
      <c r="L224" s="63"/>
      <c r="M224" s="175" t="s">
        <v>80</v>
      </c>
      <c r="N224" s="175">
        <v>81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175</v>
      </c>
      <c r="D225" s="174">
        <f t="shared" si="37"/>
        <v>169</v>
      </c>
      <c r="E225" s="35">
        <v>116</v>
      </c>
      <c r="F225" s="35">
        <v>53</v>
      </c>
      <c r="G225" s="35">
        <v>0</v>
      </c>
      <c r="H225" s="174">
        <f t="shared" si="38"/>
        <v>6</v>
      </c>
      <c r="I225" s="35">
        <v>6</v>
      </c>
      <c r="J225" s="35">
        <v>0</v>
      </c>
      <c r="K225" s="35">
        <v>0</v>
      </c>
      <c r="L225" s="63"/>
      <c r="M225" s="175" t="s">
        <v>94</v>
      </c>
      <c r="N225" s="175">
        <v>85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73</v>
      </c>
      <c r="D226" s="174">
        <f t="shared" si="37"/>
        <v>71</v>
      </c>
      <c r="E226" s="35">
        <v>43</v>
      </c>
      <c r="F226" s="35">
        <v>28</v>
      </c>
      <c r="G226" s="35">
        <v>0</v>
      </c>
      <c r="H226" s="174">
        <f t="shared" si="38"/>
        <v>2</v>
      </c>
      <c r="I226" s="35">
        <v>1</v>
      </c>
      <c r="J226" s="35">
        <v>1</v>
      </c>
      <c r="K226" s="35">
        <v>0</v>
      </c>
      <c r="L226" s="63"/>
      <c r="M226" s="175" t="s">
        <v>95</v>
      </c>
      <c r="N226" s="175">
        <v>90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932</v>
      </c>
      <c r="D227" s="174">
        <f t="shared" si="37"/>
        <v>863</v>
      </c>
      <c r="E227" s="35">
        <v>447</v>
      </c>
      <c r="F227" s="35">
        <v>409</v>
      </c>
      <c r="G227" s="35">
        <v>7</v>
      </c>
      <c r="H227" s="174">
        <f t="shared" si="38"/>
        <v>69</v>
      </c>
      <c r="I227" s="35">
        <v>51</v>
      </c>
      <c r="J227" s="35">
        <v>18</v>
      </c>
      <c r="K227" s="35">
        <v>0</v>
      </c>
      <c r="L227" s="63"/>
      <c r="M227" s="175" t="s">
        <v>99</v>
      </c>
      <c r="N227" s="175">
        <v>93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72</v>
      </c>
      <c r="D228" s="174">
        <f t="shared" si="37"/>
        <v>69</v>
      </c>
      <c r="E228" s="35">
        <v>53</v>
      </c>
      <c r="F228" s="35">
        <v>16</v>
      </c>
      <c r="G228" s="35">
        <v>0</v>
      </c>
      <c r="H228" s="174">
        <f t="shared" si="38"/>
        <v>3</v>
      </c>
      <c r="I228" s="35">
        <v>3</v>
      </c>
      <c r="J228" s="35">
        <v>0</v>
      </c>
      <c r="K228" s="35">
        <v>0</v>
      </c>
      <c r="L228" s="63"/>
      <c r="M228" s="175" t="s">
        <v>76</v>
      </c>
      <c r="N228" s="175">
        <v>118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44</v>
      </c>
      <c r="D229" s="174">
        <f t="shared" si="37"/>
        <v>42</v>
      </c>
      <c r="E229" s="35">
        <v>27</v>
      </c>
      <c r="F229" s="35">
        <v>15</v>
      </c>
      <c r="G229" s="35">
        <v>0</v>
      </c>
      <c r="H229" s="174">
        <f t="shared" si="38"/>
        <v>2</v>
      </c>
      <c r="I229" s="35">
        <v>2</v>
      </c>
      <c r="J229" s="35">
        <v>0</v>
      </c>
      <c r="K229" s="35">
        <v>0</v>
      </c>
      <c r="L229" s="63"/>
      <c r="M229" s="175" t="s">
        <v>84</v>
      </c>
      <c r="N229" s="175">
        <v>118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20</v>
      </c>
      <c r="D230" s="174">
        <f t="shared" si="37"/>
        <v>19</v>
      </c>
      <c r="E230" s="35">
        <v>13</v>
      </c>
      <c r="F230" s="35">
        <v>6</v>
      </c>
      <c r="G230" s="35">
        <v>0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85</v>
      </c>
      <c r="N230" s="175">
        <v>125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34</v>
      </c>
      <c r="D231" s="174">
        <f t="shared" si="37"/>
        <v>31</v>
      </c>
      <c r="E231" s="35">
        <v>23</v>
      </c>
      <c r="F231" s="35">
        <v>8</v>
      </c>
      <c r="G231" s="35">
        <v>0</v>
      </c>
      <c r="H231" s="174">
        <f t="shared" si="38"/>
        <v>3</v>
      </c>
      <c r="I231" s="35">
        <v>3</v>
      </c>
      <c r="J231" s="35">
        <v>0</v>
      </c>
      <c r="K231" s="35">
        <v>0</v>
      </c>
      <c r="L231" s="63"/>
      <c r="M231" s="175" t="s">
        <v>79</v>
      </c>
      <c r="N231" s="175">
        <v>131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85</v>
      </c>
      <c r="D232" s="174">
        <f t="shared" si="37"/>
        <v>77</v>
      </c>
      <c r="E232" s="35">
        <v>49</v>
      </c>
      <c r="F232" s="35">
        <v>26</v>
      </c>
      <c r="G232" s="35">
        <v>2</v>
      </c>
      <c r="H232" s="174">
        <f t="shared" si="38"/>
        <v>8</v>
      </c>
      <c r="I232" s="35">
        <v>8</v>
      </c>
      <c r="J232" s="35">
        <v>0</v>
      </c>
      <c r="K232" s="35">
        <v>0</v>
      </c>
      <c r="L232" s="63"/>
      <c r="M232" s="175" t="s">
        <v>96</v>
      </c>
      <c r="N232" s="175">
        <v>148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90</v>
      </c>
      <c r="D233" s="174">
        <f t="shared" si="37"/>
        <v>88</v>
      </c>
      <c r="E233" s="35">
        <v>41</v>
      </c>
      <c r="F233" s="35">
        <v>45</v>
      </c>
      <c r="G233" s="35">
        <v>2</v>
      </c>
      <c r="H233" s="174">
        <f t="shared" si="38"/>
        <v>2</v>
      </c>
      <c r="I233" s="35">
        <v>2</v>
      </c>
      <c r="J233" s="35">
        <v>0</v>
      </c>
      <c r="K233" s="35">
        <v>0</v>
      </c>
      <c r="L233" s="63"/>
      <c r="M233" s="175" t="s">
        <v>86</v>
      </c>
      <c r="N233" s="175">
        <v>170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148</v>
      </c>
      <c r="D234" s="174">
        <f t="shared" si="37"/>
        <v>136</v>
      </c>
      <c r="E234" s="35">
        <v>109</v>
      </c>
      <c r="F234" s="35">
        <v>27</v>
      </c>
      <c r="G234" s="35">
        <v>0</v>
      </c>
      <c r="H234" s="174">
        <f t="shared" si="38"/>
        <v>12</v>
      </c>
      <c r="I234" s="35">
        <v>11</v>
      </c>
      <c r="J234" s="35">
        <v>1</v>
      </c>
      <c r="K234" s="35">
        <v>0</v>
      </c>
      <c r="L234" s="63"/>
      <c r="M234" s="175" t="s">
        <v>87</v>
      </c>
      <c r="N234" s="175">
        <v>175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45</v>
      </c>
      <c r="D235" s="174">
        <f t="shared" si="37"/>
        <v>44</v>
      </c>
      <c r="E235" s="35">
        <v>24</v>
      </c>
      <c r="F235" s="35">
        <v>20</v>
      </c>
      <c r="G235" s="35">
        <v>0</v>
      </c>
      <c r="H235" s="174">
        <f t="shared" si="38"/>
        <v>1</v>
      </c>
      <c r="I235" s="35">
        <v>1</v>
      </c>
      <c r="J235" s="35">
        <v>0</v>
      </c>
      <c r="K235" s="35">
        <v>0</v>
      </c>
      <c r="L235" s="63"/>
      <c r="M235" s="175" t="s">
        <v>82</v>
      </c>
      <c r="N235" s="175">
        <v>235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30</v>
      </c>
      <c r="D236" s="174">
        <f t="shared" si="37"/>
        <v>29</v>
      </c>
      <c r="E236" s="35">
        <v>23</v>
      </c>
      <c r="F236" s="35">
        <v>6</v>
      </c>
      <c r="G236" s="35">
        <v>0</v>
      </c>
      <c r="H236" s="174">
        <f t="shared" si="38"/>
        <v>1</v>
      </c>
      <c r="I236" s="35">
        <v>1</v>
      </c>
      <c r="J236" s="35">
        <v>0</v>
      </c>
      <c r="K236" s="35">
        <v>0</v>
      </c>
      <c r="L236" s="63"/>
      <c r="M236" s="175" t="s">
        <v>78</v>
      </c>
      <c r="N236" s="175">
        <v>256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93</v>
      </c>
      <c r="D237" s="177">
        <f t="shared" si="37"/>
        <v>86</v>
      </c>
      <c r="E237" s="102">
        <v>66</v>
      </c>
      <c r="F237" s="102">
        <v>20</v>
      </c>
      <c r="G237" s="102">
        <v>0</v>
      </c>
      <c r="H237" s="177">
        <f>SUM(I237:K237)</f>
        <v>7</v>
      </c>
      <c r="I237" s="102">
        <v>7</v>
      </c>
      <c r="J237" s="102">
        <v>0</v>
      </c>
      <c r="K237" s="102">
        <v>0</v>
      </c>
      <c r="L237" s="63"/>
      <c r="M237" s="175" t="s">
        <v>89</v>
      </c>
      <c r="N237" s="175">
        <v>932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3262</v>
      </c>
      <c r="D238" s="116">
        <f t="shared" ref="D238:G238" si="39">SUM(D213:D237)</f>
        <v>3065</v>
      </c>
      <c r="E238" s="116">
        <f t="shared" si="39"/>
        <v>1841</v>
      </c>
      <c r="F238" s="116">
        <f t="shared" si="39"/>
        <v>1200</v>
      </c>
      <c r="G238" s="116">
        <f t="shared" si="39"/>
        <v>24</v>
      </c>
      <c r="H238" s="115">
        <f>SUM(H213:H237)</f>
        <v>197</v>
      </c>
      <c r="I238" s="115">
        <f t="shared" ref="I238:K238" si="40">SUM(I213:I237)</f>
        <v>165</v>
      </c>
      <c r="J238" s="115">
        <f t="shared" si="40"/>
        <v>32</v>
      </c>
      <c r="K238" s="115">
        <f t="shared" si="40"/>
        <v>0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95">
        <v>2021</v>
      </c>
      <c r="E243" s="142">
        <v>2022</v>
      </c>
      <c r="F243" s="95">
        <v>2023</v>
      </c>
      <c r="G243" s="95">
        <v>2024</v>
      </c>
      <c r="H243" s="95" t="s">
        <v>114</v>
      </c>
      <c r="I243" s="182"/>
      <c r="J243" s="182"/>
      <c r="K243" s="182"/>
    </row>
    <row r="244" spans="2:18" ht="17.25" customHeight="1" x14ac:dyDescent="0.25">
      <c r="B244" s="38" t="s">
        <v>75</v>
      </c>
      <c r="C244" s="34">
        <f>SUM(D244:H244)</f>
        <v>7784</v>
      </c>
      <c r="D244" s="148">
        <v>1720</v>
      </c>
      <c r="E244" s="148">
        <v>1737</v>
      </c>
      <c r="F244" s="148">
        <v>1777</v>
      </c>
      <c r="G244" s="148">
        <v>2059</v>
      </c>
      <c r="H244" s="148">
        <f>C178</f>
        <v>491</v>
      </c>
      <c r="J244" s="175" t="s">
        <v>91</v>
      </c>
      <c r="K244" s="175">
        <v>5166</v>
      </c>
      <c r="P244" s="183"/>
    </row>
    <row r="245" spans="2:18" ht="17.25" customHeight="1" x14ac:dyDescent="0.25">
      <c r="B245" s="38" t="s">
        <v>76</v>
      </c>
      <c r="C245" s="34">
        <f t="shared" ref="C245:C267" si="41">SUM(D245:H245)</f>
        <v>35462</v>
      </c>
      <c r="D245" s="35">
        <v>8310</v>
      </c>
      <c r="E245" s="35">
        <v>7854</v>
      </c>
      <c r="F245" s="35">
        <v>8624</v>
      </c>
      <c r="G245" s="35">
        <v>8624</v>
      </c>
      <c r="H245" s="35">
        <f t="shared" ref="H245:H267" si="42">C179</f>
        <v>2050</v>
      </c>
      <c r="J245" s="175" t="s">
        <v>93</v>
      </c>
      <c r="K245" s="175">
        <v>6007</v>
      </c>
      <c r="P245" s="183"/>
    </row>
    <row r="246" spans="2:18" ht="17.25" customHeight="1" x14ac:dyDescent="0.25">
      <c r="B246" s="38" t="s">
        <v>77</v>
      </c>
      <c r="C246" s="34">
        <f t="shared" si="41"/>
        <v>13907</v>
      </c>
      <c r="D246" s="35">
        <v>3823</v>
      </c>
      <c r="E246" s="35">
        <v>3135</v>
      </c>
      <c r="F246" s="35">
        <v>3015</v>
      </c>
      <c r="G246" s="35">
        <v>3160</v>
      </c>
      <c r="H246" s="35">
        <f t="shared" si="42"/>
        <v>774</v>
      </c>
      <c r="J246" s="175" t="s">
        <v>92</v>
      </c>
      <c r="K246" s="175">
        <v>6679</v>
      </c>
      <c r="P246" s="183"/>
    </row>
    <row r="247" spans="2:18" ht="17.25" customHeight="1" x14ac:dyDescent="0.25">
      <c r="B247" s="38" t="s">
        <v>78</v>
      </c>
      <c r="C247" s="34">
        <f t="shared" si="41"/>
        <v>67321</v>
      </c>
      <c r="D247" s="35">
        <v>15159</v>
      </c>
      <c r="E247" s="35">
        <v>14932</v>
      </c>
      <c r="F247" s="35">
        <v>17226</v>
      </c>
      <c r="G247" s="35">
        <v>16200</v>
      </c>
      <c r="H247" s="35">
        <f t="shared" si="42"/>
        <v>3804</v>
      </c>
      <c r="J247" s="175" t="s">
        <v>75</v>
      </c>
      <c r="K247" s="175">
        <v>7587</v>
      </c>
      <c r="P247" s="183"/>
    </row>
    <row r="248" spans="2:18" ht="17.25" customHeight="1" x14ac:dyDescent="0.25">
      <c r="B248" s="38" t="s">
        <v>79</v>
      </c>
      <c r="C248" s="34">
        <f t="shared" si="41"/>
        <v>20977</v>
      </c>
      <c r="D248" s="35">
        <v>4924</v>
      </c>
      <c r="E248" s="35">
        <v>4380</v>
      </c>
      <c r="F248" s="35">
        <v>4985</v>
      </c>
      <c r="G248" s="35">
        <v>5305</v>
      </c>
      <c r="H248" s="35">
        <f t="shared" si="42"/>
        <v>1383</v>
      </c>
      <c r="J248" s="175" t="s">
        <v>98</v>
      </c>
      <c r="K248" s="175">
        <v>8365</v>
      </c>
      <c r="P248" s="183"/>
    </row>
    <row r="249" spans="2:18" ht="17.25" customHeight="1" x14ac:dyDescent="0.25">
      <c r="B249" s="38" t="s">
        <v>80</v>
      </c>
      <c r="C249" s="34">
        <f t="shared" si="41"/>
        <v>15581</v>
      </c>
      <c r="D249" s="35">
        <v>3587</v>
      </c>
      <c r="E249" s="35">
        <v>3025</v>
      </c>
      <c r="F249" s="35">
        <v>3537</v>
      </c>
      <c r="G249" s="35">
        <v>4417</v>
      </c>
      <c r="H249" s="35">
        <f t="shared" si="42"/>
        <v>1015</v>
      </c>
      <c r="J249" s="175" t="s">
        <v>83</v>
      </c>
      <c r="K249" s="175">
        <v>10317</v>
      </c>
      <c r="P249" s="183"/>
    </row>
    <row r="250" spans="2:18" ht="17.25" customHeight="1" x14ac:dyDescent="0.25">
      <c r="B250" s="38" t="s">
        <v>81</v>
      </c>
      <c r="C250" s="34">
        <f t="shared" si="41"/>
        <v>15847</v>
      </c>
      <c r="D250" s="35">
        <v>3597</v>
      </c>
      <c r="E250" s="35">
        <v>3443</v>
      </c>
      <c r="F250" s="35">
        <v>3710</v>
      </c>
      <c r="G250" s="35">
        <v>4014</v>
      </c>
      <c r="H250" s="35">
        <f t="shared" si="42"/>
        <v>1083</v>
      </c>
      <c r="J250" s="175" t="s">
        <v>99</v>
      </c>
      <c r="K250" s="175">
        <v>11180</v>
      </c>
      <c r="P250" s="183"/>
    </row>
    <row r="251" spans="2:18" ht="17.25" customHeight="1" x14ac:dyDescent="0.25">
      <c r="B251" s="38" t="s">
        <v>82</v>
      </c>
      <c r="C251" s="34">
        <f t="shared" si="41"/>
        <v>45666</v>
      </c>
      <c r="D251" s="35">
        <v>11408</v>
      </c>
      <c r="E251" s="35">
        <v>10079</v>
      </c>
      <c r="F251" s="35">
        <v>10462</v>
      </c>
      <c r="G251" s="35">
        <v>10972</v>
      </c>
      <c r="H251" s="35">
        <f t="shared" si="42"/>
        <v>2745</v>
      </c>
      <c r="J251" s="175" t="s">
        <v>97</v>
      </c>
      <c r="K251" s="175">
        <v>11577</v>
      </c>
      <c r="P251" s="183"/>
    </row>
    <row r="252" spans="2:18" ht="17.25" customHeight="1" x14ac:dyDescent="0.25">
      <c r="B252" s="38" t="s">
        <v>83</v>
      </c>
      <c r="C252" s="34">
        <f t="shared" si="41"/>
        <v>10553</v>
      </c>
      <c r="D252" s="35">
        <v>2066</v>
      </c>
      <c r="E252" s="35">
        <v>2407</v>
      </c>
      <c r="F252" s="35">
        <v>2657</v>
      </c>
      <c r="G252" s="35">
        <v>2821</v>
      </c>
      <c r="H252" s="35">
        <f t="shared" si="42"/>
        <v>602</v>
      </c>
      <c r="J252" s="175" t="s">
        <v>90</v>
      </c>
      <c r="K252" s="175">
        <v>12435</v>
      </c>
      <c r="P252" s="183"/>
    </row>
    <row r="253" spans="2:18" ht="17.25" customHeight="1" x14ac:dyDescent="0.25">
      <c r="B253" s="38" t="s">
        <v>84</v>
      </c>
      <c r="C253" s="34">
        <f t="shared" si="41"/>
        <v>22264</v>
      </c>
      <c r="D253" s="35">
        <v>5792</v>
      </c>
      <c r="E253" s="35">
        <v>4775</v>
      </c>
      <c r="F253" s="35">
        <v>4861</v>
      </c>
      <c r="G253" s="35">
        <v>5457</v>
      </c>
      <c r="H253" s="35">
        <f t="shared" si="42"/>
        <v>1379</v>
      </c>
      <c r="J253" s="175" t="s">
        <v>77</v>
      </c>
      <c r="K253" s="175">
        <v>13665</v>
      </c>
      <c r="P253" s="183"/>
    </row>
    <row r="254" spans="2:18" ht="17.25" customHeight="1" x14ac:dyDescent="0.25">
      <c r="B254" s="38" t="s">
        <v>85</v>
      </c>
      <c r="C254" s="34">
        <f t="shared" si="41"/>
        <v>26205</v>
      </c>
      <c r="D254" s="35">
        <v>5981</v>
      </c>
      <c r="E254" s="35">
        <v>5786</v>
      </c>
      <c r="F254" s="35">
        <v>6168</v>
      </c>
      <c r="G254" s="35">
        <v>6427</v>
      </c>
      <c r="H254" s="35">
        <f t="shared" si="42"/>
        <v>1843</v>
      </c>
      <c r="J254" s="175" t="s">
        <v>81</v>
      </c>
      <c r="K254" s="175">
        <v>15127</v>
      </c>
      <c r="P254" s="183"/>
    </row>
    <row r="255" spans="2:18" ht="17.25" customHeight="1" x14ac:dyDescent="0.25">
      <c r="B255" s="38" t="s">
        <v>86</v>
      </c>
      <c r="C255" s="34">
        <f t="shared" si="41"/>
        <v>30970</v>
      </c>
      <c r="D255" s="35">
        <v>7723</v>
      </c>
      <c r="E255" s="35">
        <v>7183</v>
      </c>
      <c r="F255" s="35">
        <v>7259</v>
      </c>
      <c r="G255" s="35">
        <v>6985</v>
      </c>
      <c r="H255" s="35">
        <f t="shared" si="42"/>
        <v>1820</v>
      </c>
      <c r="J255" s="175" t="s">
        <v>80</v>
      </c>
      <c r="K255" s="175">
        <v>15230</v>
      </c>
      <c r="P255" s="183"/>
    </row>
    <row r="256" spans="2:18" ht="17.25" customHeight="1" x14ac:dyDescent="0.25">
      <c r="B256" s="38" t="s">
        <v>87</v>
      </c>
      <c r="C256" s="34">
        <f t="shared" si="41"/>
        <v>33482</v>
      </c>
      <c r="D256" s="35">
        <v>7543</v>
      </c>
      <c r="E256" s="35">
        <v>7290</v>
      </c>
      <c r="F256" s="35">
        <v>8055</v>
      </c>
      <c r="G256" s="35">
        <v>8389</v>
      </c>
      <c r="H256" s="35">
        <f t="shared" si="42"/>
        <v>2205</v>
      </c>
      <c r="J256" s="175" t="s">
        <v>88</v>
      </c>
      <c r="K256" s="175">
        <v>16625</v>
      </c>
      <c r="P256" s="183"/>
    </row>
    <row r="257" spans="2:18" ht="17.25" customHeight="1" x14ac:dyDescent="0.25">
      <c r="B257" s="38" t="s">
        <v>88</v>
      </c>
      <c r="C257" s="34">
        <f t="shared" si="41"/>
        <v>17002</v>
      </c>
      <c r="D257" s="35">
        <v>4222</v>
      </c>
      <c r="E257" s="35">
        <v>3848</v>
      </c>
      <c r="F257" s="35">
        <v>4040</v>
      </c>
      <c r="G257" s="35">
        <v>3765</v>
      </c>
      <c r="H257" s="35">
        <f t="shared" si="42"/>
        <v>1127</v>
      </c>
      <c r="J257" s="175" t="s">
        <v>95</v>
      </c>
      <c r="K257" s="175">
        <v>20039</v>
      </c>
      <c r="P257" s="183"/>
    </row>
    <row r="258" spans="2:18" ht="17.25" customHeight="1" x14ac:dyDescent="0.25">
      <c r="B258" s="38" t="s">
        <v>89</v>
      </c>
      <c r="C258" s="34">
        <f t="shared" si="41"/>
        <v>188117</v>
      </c>
      <c r="D258" s="35">
        <v>44463</v>
      </c>
      <c r="E258" s="35">
        <v>41440</v>
      </c>
      <c r="F258" s="35">
        <v>46524</v>
      </c>
      <c r="G258" s="35">
        <v>43969</v>
      </c>
      <c r="H258" s="35">
        <f t="shared" si="42"/>
        <v>11721</v>
      </c>
      <c r="J258" s="175" t="s">
        <v>79</v>
      </c>
      <c r="K258" s="175">
        <v>20446</v>
      </c>
      <c r="P258" s="183"/>
    </row>
    <row r="259" spans="2:18" ht="17.25" customHeight="1" x14ac:dyDescent="0.25">
      <c r="B259" s="38" t="s">
        <v>90</v>
      </c>
      <c r="C259" s="34">
        <f t="shared" si="41"/>
        <v>12740</v>
      </c>
      <c r="D259" s="35">
        <v>2531</v>
      </c>
      <c r="E259" s="35">
        <v>2802</v>
      </c>
      <c r="F259" s="35">
        <v>3036</v>
      </c>
      <c r="G259" s="35">
        <v>3495</v>
      </c>
      <c r="H259" s="35">
        <f t="shared" si="42"/>
        <v>876</v>
      </c>
      <c r="J259" s="175" t="s">
        <v>84</v>
      </c>
      <c r="K259" s="175">
        <v>21768</v>
      </c>
      <c r="P259" s="183"/>
    </row>
    <row r="260" spans="2:18" ht="17.25" customHeight="1" x14ac:dyDescent="0.25">
      <c r="B260" s="38" t="s">
        <v>91</v>
      </c>
      <c r="C260" s="34">
        <f t="shared" si="41"/>
        <v>5287</v>
      </c>
      <c r="D260" s="35">
        <v>1225</v>
      </c>
      <c r="E260" s="35">
        <v>1188</v>
      </c>
      <c r="F260" s="35">
        <v>1103</v>
      </c>
      <c r="G260" s="35">
        <v>1403</v>
      </c>
      <c r="H260" s="35">
        <f t="shared" si="42"/>
        <v>368</v>
      </c>
      <c r="J260" s="175" t="s">
        <v>85</v>
      </c>
      <c r="K260" s="175">
        <v>25611</v>
      </c>
      <c r="P260" s="183"/>
    </row>
    <row r="261" spans="2:18" ht="17.25" customHeight="1" x14ac:dyDescent="0.25">
      <c r="B261" s="38" t="s">
        <v>92</v>
      </c>
      <c r="C261" s="34">
        <f t="shared" si="41"/>
        <v>6841</v>
      </c>
      <c r="D261" s="35">
        <v>1536</v>
      </c>
      <c r="E261" s="35">
        <v>1453</v>
      </c>
      <c r="F261" s="35">
        <v>1714</v>
      </c>
      <c r="G261" s="35">
        <v>1664</v>
      </c>
      <c r="H261" s="35">
        <f t="shared" si="42"/>
        <v>474</v>
      </c>
      <c r="J261" s="175" t="s">
        <v>96</v>
      </c>
      <c r="K261" s="175">
        <v>28257</v>
      </c>
      <c r="P261" s="183"/>
    </row>
    <row r="262" spans="2:18" ht="17.25" customHeight="1" x14ac:dyDescent="0.25">
      <c r="B262" s="38" t="s">
        <v>93</v>
      </c>
      <c r="C262" s="34">
        <f t="shared" si="41"/>
        <v>6126</v>
      </c>
      <c r="D262" s="35">
        <v>1543</v>
      </c>
      <c r="E262" s="35">
        <v>1548</v>
      </c>
      <c r="F262" s="35">
        <v>1340</v>
      </c>
      <c r="G262" s="35">
        <v>1356</v>
      </c>
      <c r="H262" s="35">
        <f t="shared" si="42"/>
        <v>339</v>
      </c>
      <c r="J262" s="175" t="s">
        <v>86</v>
      </c>
      <c r="K262" s="175">
        <v>30351</v>
      </c>
      <c r="P262" s="183"/>
    </row>
    <row r="263" spans="2:18" ht="17.25" customHeight="1" x14ac:dyDescent="0.25">
      <c r="B263" s="38" t="s">
        <v>94</v>
      </c>
      <c r="C263" s="34">
        <f t="shared" si="41"/>
        <v>32323</v>
      </c>
      <c r="D263" s="35">
        <v>7425</v>
      </c>
      <c r="E263" s="35">
        <v>7830</v>
      </c>
      <c r="F263" s="35">
        <v>7658</v>
      </c>
      <c r="G263" s="35">
        <v>7529</v>
      </c>
      <c r="H263" s="35">
        <f t="shared" si="42"/>
        <v>1881</v>
      </c>
      <c r="J263" s="175" t="s">
        <v>94</v>
      </c>
      <c r="K263" s="175">
        <v>31716</v>
      </c>
      <c r="P263" s="183"/>
    </row>
    <row r="264" spans="2:18" ht="17.25" customHeight="1" x14ac:dyDescent="0.25">
      <c r="B264" s="38" t="s">
        <v>95</v>
      </c>
      <c r="C264" s="34">
        <f t="shared" si="41"/>
        <v>20471</v>
      </c>
      <c r="D264" s="35">
        <v>5069</v>
      </c>
      <c r="E264" s="35">
        <v>4551</v>
      </c>
      <c r="F264" s="35">
        <v>4511</v>
      </c>
      <c r="G264" s="35">
        <v>5180</v>
      </c>
      <c r="H264" s="35">
        <f t="shared" si="42"/>
        <v>1160</v>
      </c>
      <c r="J264" s="175" t="s">
        <v>87</v>
      </c>
      <c r="K264" s="175">
        <v>32718</v>
      </c>
      <c r="P264" s="183"/>
    </row>
    <row r="265" spans="2:18" ht="17.25" customHeight="1" x14ac:dyDescent="0.25">
      <c r="B265" s="38" t="s">
        <v>96</v>
      </c>
      <c r="C265" s="34">
        <f t="shared" si="41"/>
        <v>28825</v>
      </c>
      <c r="D265" s="35">
        <v>7032</v>
      </c>
      <c r="E265" s="35">
        <v>6257</v>
      </c>
      <c r="F265" s="35">
        <v>6424</v>
      </c>
      <c r="G265" s="35">
        <v>7394</v>
      </c>
      <c r="H265" s="35">
        <f t="shared" si="42"/>
        <v>1718</v>
      </c>
      <c r="J265" s="175" t="s">
        <v>76</v>
      </c>
      <c r="K265" s="175">
        <v>34763</v>
      </c>
      <c r="P265" s="183"/>
    </row>
    <row r="266" spans="2:18" ht="17.25" customHeight="1" x14ac:dyDescent="0.25">
      <c r="B266" s="38" t="s">
        <v>97</v>
      </c>
      <c r="C266" s="34">
        <f t="shared" si="41"/>
        <v>11852</v>
      </c>
      <c r="D266" s="35">
        <v>2597</v>
      </c>
      <c r="E266" s="35">
        <v>2788</v>
      </c>
      <c r="F266" s="35">
        <v>2698</v>
      </c>
      <c r="G266" s="35">
        <v>3023</v>
      </c>
      <c r="H266" s="35">
        <f t="shared" si="42"/>
        <v>746</v>
      </c>
      <c r="J266" s="175" t="s">
        <v>82</v>
      </c>
      <c r="K266" s="175">
        <v>44715</v>
      </c>
      <c r="P266" s="183"/>
    </row>
    <row r="267" spans="2:18" ht="17.25" customHeight="1" x14ac:dyDescent="0.25">
      <c r="B267" s="38" t="s">
        <v>98</v>
      </c>
      <c r="C267" s="34">
        <f t="shared" si="41"/>
        <v>8569</v>
      </c>
      <c r="D267" s="35">
        <v>2165</v>
      </c>
      <c r="E267" s="35">
        <v>1818</v>
      </c>
      <c r="F267" s="35">
        <v>1999</v>
      </c>
      <c r="G267" s="35">
        <v>2022</v>
      </c>
      <c r="H267" s="35">
        <f t="shared" si="42"/>
        <v>565</v>
      </c>
      <c r="J267" s="175" t="s">
        <v>78</v>
      </c>
      <c r="K267" s="175">
        <v>65998</v>
      </c>
      <c r="P267" s="183"/>
    </row>
    <row r="268" spans="2:18" ht="17.25" customHeight="1" thickBot="1" x14ac:dyDescent="0.3">
      <c r="B268" s="100" t="s">
        <v>99</v>
      </c>
      <c r="C268" s="101">
        <f>SUM(D268:H268)</f>
        <v>11437</v>
      </c>
      <c r="D268" s="102">
        <v>2356</v>
      </c>
      <c r="E268" s="102">
        <v>2653</v>
      </c>
      <c r="F268" s="102">
        <v>2930</v>
      </c>
      <c r="G268" s="102">
        <v>2862</v>
      </c>
      <c r="H268" s="102">
        <f>C202</f>
        <v>636</v>
      </c>
      <c r="J268" s="175" t="s">
        <v>89</v>
      </c>
      <c r="K268" s="175">
        <v>181223</v>
      </c>
      <c r="P268" s="183"/>
    </row>
    <row r="269" spans="2:18" ht="20.25" customHeight="1" x14ac:dyDescent="0.25">
      <c r="B269" s="114" t="s">
        <v>3</v>
      </c>
      <c r="C269" s="115">
        <f t="shared" ref="C269:H269" si="43">SUM(C244:C268)</f>
        <v>695609</v>
      </c>
      <c r="D269" s="116">
        <f t="shared" si="43"/>
        <v>163797</v>
      </c>
      <c r="E269" s="116">
        <f t="shared" si="43"/>
        <v>154202</v>
      </c>
      <c r="F269" s="116">
        <f t="shared" si="43"/>
        <v>166313</v>
      </c>
      <c r="G269" s="116">
        <f t="shared" si="43"/>
        <v>168492</v>
      </c>
      <c r="H269" s="116">
        <f t="shared" si="43"/>
        <v>42805</v>
      </c>
      <c r="I269" s="182"/>
      <c r="J269" s="182"/>
      <c r="K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E270" si="44">D269/$C$269</f>
        <v>0.23547280153074501</v>
      </c>
      <c r="E270" s="150">
        <f t="shared" si="44"/>
        <v>0.22167913296118941</v>
      </c>
      <c r="F270" s="150">
        <f>F269/$C$269</f>
        <v>0.23908977600922357</v>
      </c>
      <c r="G270" s="150">
        <f>G269/$C$269</f>
        <v>0.24222228292043374</v>
      </c>
      <c r="H270" s="150">
        <f>H269/$C$269</f>
        <v>6.153600657840827E-2</v>
      </c>
      <c r="I270" s="182"/>
      <c r="J270" s="182"/>
      <c r="K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30531</v>
      </c>
      <c r="E279" s="60">
        <v>5000</v>
      </c>
      <c r="F279" s="35">
        <v>25531</v>
      </c>
      <c r="J279" s="157"/>
      <c r="K279" s="38" t="s">
        <v>117</v>
      </c>
      <c r="L279" s="186"/>
      <c r="M279" s="34">
        <f>SUM(N279:O279)</f>
        <v>41174</v>
      </c>
      <c r="N279" s="187">
        <v>34408</v>
      </c>
      <c r="O279" s="35">
        <v>6766</v>
      </c>
    </row>
    <row r="280" spans="2:18" ht="23.25" customHeight="1" x14ac:dyDescent="0.25">
      <c r="B280" s="38" t="s">
        <v>118</v>
      </c>
      <c r="C280" s="34"/>
      <c r="D280" s="34">
        <f t="shared" si="45"/>
        <v>11356</v>
      </c>
      <c r="E280" s="35">
        <v>530</v>
      </c>
      <c r="F280" s="35">
        <v>10826</v>
      </c>
      <c r="J280" s="157"/>
      <c r="K280" s="38" t="s">
        <v>118</v>
      </c>
      <c r="L280" s="34"/>
      <c r="M280" s="34">
        <f>SUM(N280:O280)</f>
        <v>1551</v>
      </c>
      <c r="N280" s="35">
        <v>1467</v>
      </c>
      <c r="O280" s="35">
        <v>84</v>
      </c>
    </row>
    <row r="281" spans="2:18" ht="23.25" customHeight="1" x14ac:dyDescent="0.25">
      <c r="B281" s="38" t="s">
        <v>119</v>
      </c>
      <c r="C281" s="34"/>
      <c r="D281" s="34">
        <f t="shared" si="45"/>
        <v>515</v>
      </c>
      <c r="E281" s="35">
        <v>21</v>
      </c>
      <c r="F281" s="35">
        <v>494</v>
      </c>
      <c r="J281" s="157"/>
      <c r="K281" s="38" t="s">
        <v>119</v>
      </c>
      <c r="L281" s="34"/>
      <c r="M281" s="34">
        <f>SUM(N281:O281)</f>
        <v>53</v>
      </c>
      <c r="N281" s="35">
        <v>45</v>
      </c>
      <c r="O281" s="35">
        <v>8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403</v>
      </c>
      <c r="E282" s="102">
        <v>14</v>
      </c>
      <c r="F282" s="102">
        <v>389</v>
      </c>
      <c r="J282" s="157"/>
      <c r="K282" s="100" t="s">
        <v>120</v>
      </c>
      <c r="L282" s="101"/>
      <c r="M282" s="101">
        <f>SUM(N282:O282)</f>
        <v>27</v>
      </c>
      <c r="N282" s="102">
        <v>22</v>
      </c>
      <c r="O282" s="102">
        <v>5</v>
      </c>
    </row>
    <row r="283" spans="2:18" ht="24.75" customHeight="1" x14ac:dyDescent="0.25">
      <c r="B283" s="188" t="s">
        <v>3</v>
      </c>
      <c r="C283" s="188"/>
      <c r="D283" s="115">
        <f t="shared" si="45"/>
        <v>42805</v>
      </c>
      <c r="E283" s="116">
        <f>SUM(E279:E282)</f>
        <v>5565</v>
      </c>
      <c r="F283" s="116">
        <f>SUM(F279:F282)</f>
        <v>37240</v>
      </c>
      <c r="J283" s="157"/>
      <c r="K283" s="188" t="s">
        <v>3</v>
      </c>
      <c r="L283" s="188"/>
      <c r="M283" s="115">
        <f t="shared" ref="M283:M284" si="46">SUM(N283:O283)</f>
        <v>42805</v>
      </c>
      <c r="N283" s="116">
        <f>SUM(N279:N282)</f>
        <v>35942</v>
      </c>
      <c r="O283" s="116">
        <f>SUM(O279:O282)</f>
        <v>6863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0.13000817661488143</v>
      </c>
      <c r="F284" s="150">
        <f>+F283/$D$283</f>
        <v>0.8699918233851186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0.8396682630533816</v>
      </c>
      <c r="O284" s="150">
        <f>+O283/$M$283</f>
        <v>0.1603317369466184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15865</v>
      </c>
      <c r="E294" s="204">
        <v>13224</v>
      </c>
      <c r="F294" s="205">
        <v>2641</v>
      </c>
      <c r="G294" s="206">
        <v>5982</v>
      </c>
      <c r="H294" s="206">
        <v>8837</v>
      </c>
      <c r="I294" s="207">
        <v>1046</v>
      </c>
      <c r="J294" s="206">
        <v>85</v>
      </c>
      <c r="K294" s="206">
        <v>7333</v>
      </c>
      <c r="L294" s="206">
        <v>5534</v>
      </c>
      <c r="M294" s="206">
        <v>2913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1494</v>
      </c>
      <c r="E295" s="211">
        <v>1230</v>
      </c>
      <c r="F295" s="212">
        <v>264</v>
      </c>
      <c r="G295" s="213">
        <v>585</v>
      </c>
      <c r="H295" s="213">
        <v>814</v>
      </c>
      <c r="I295" s="214">
        <v>95</v>
      </c>
      <c r="J295" s="213">
        <v>5</v>
      </c>
      <c r="K295" s="213">
        <v>672</v>
      </c>
      <c r="L295" s="213">
        <v>494</v>
      </c>
      <c r="M295" s="213">
        <v>323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25229</v>
      </c>
      <c r="E296" s="211">
        <v>21309</v>
      </c>
      <c r="F296" s="212">
        <v>3920</v>
      </c>
      <c r="G296" s="213">
        <v>8585</v>
      </c>
      <c r="H296" s="213">
        <v>15002</v>
      </c>
      <c r="I296" s="214">
        <v>1642</v>
      </c>
      <c r="J296" s="213">
        <v>112</v>
      </c>
      <c r="K296" s="213">
        <v>10857</v>
      </c>
      <c r="L296" s="213">
        <v>9848</v>
      </c>
      <c r="M296" s="213">
        <v>4412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217</v>
      </c>
      <c r="E297" s="218">
        <v>179</v>
      </c>
      <c r="F297" s="219">
        <v>38</v>
      </c>
      <c r="G297" s="220">
        <v>111</v>
      </c>
      <c r="H297" s="220">
        <v>95</v>
      </c>
      <c r="I297" s="221">
        <v>11</v>
      </c>
      <c r="J297" s="220">
        <v>0</v>
      </c>
      <c r="K297" s="220">
        <v>116</v>
      </c>
      <c r="L297" s="220">
        <v>64</v>
      </c>
      <c r="M297" s="220">
        <v>37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42805</v>
      </c>
      <c r="E298" s="223">
        <f>SUM(E294:E297)</f>
        <v>35942</v>
      </c>
      <c r="F298" s="223">
        <f>SUM(F294:F297)</f>
        <v>6863</v>
      </c>
      <c r="G298" s="224">
        <f t="shared" ref="G298:M298" si="47">SUM(G294:G297)</f>
        <v>15263</v>
      </c>
      <c r="H298" s="224">
        <f t="shared" si="47"/>
        <v>24748</v>
      </c>
      <c r="I298" s="224">
        <f t="shared" si="47"/>
        <v>2794</v>
      </c>
      <c r="J298" s="223">
        <f t="shared" si="47"/>
        <v>202</v>
      </c>
      <c r="K298" s="223">
        <f t="shared" si="47"/>
        <v>18978</v>
      </c>
      <c r="L298" s="223">
        <f t="shared" si="47"/>
        <v>15940</v>
      </c>
      <c r="M298" s="223">
        <f t="shared" si="47"/>
        <v>7685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2024</v>
      </c>
      <c r="E308" s="181">
        <v>2025</v>
      </c>
      <c r="F308" s="32" t="s">
        <v>129</v>
      </c>
      <c r="G308" s="225"/>
    </row>
    <row r="309" spans="2:18" ht="28.5" customHeight="1" x14ac:dyDescent="0.25">
      <c r="B309" s="226" t="s">
        <v>10</v>
      </c>
      <c r="C309" s="227"/>
      <c r="D309" s="228">
        <v>13640</v>
      </c>
      <c r="E309" s="229">
        <v>14723</v>
      </c>
      <c r="F309" s="230">
        <f t="shared" ref="F309:F320" si="48">E309/D309-1</f>
        <v>7.9398826979472092E-2</v>
      </c>
      <c r="G309" s="225"/>
    </row>
    <row r="310" spans="2:18" ht="19.5" customHeight="1" x14ac:dyDescent="0.25">
      <c r="B310" s="226" t="s">
        <v>11</v>
      </c>
      <c r="C310" s="227"/>
      <c r="D310" s="228">
        <v>12911</v>
      </c>
      <c r="E310" s="229">
        <v>13616</v>
      </c>
      <c r="F310" s="230">
        <f t="shared" si="48"/>
        <v>5.4604600728061392E-2</v>
      </c>
      <c r="G310" s="225"/>
    </row>
    <row r="311" spans="2:18" ht="19.5" customHeight="1" thickBot="1" x14ac:dyDescent="0.3">
      <c r="B311" s="231" t="s">
        <v>12</v>
      </c>
      <c r="C311" s="232"/>
      <c r="D311" s="233">
        <v>13009</v>
      </c>
      <c r="E311" s="233">
        <v>14466</v>
      </c>
      <c r="F311" s="234">
        <f t="shared" si="48"/>
        <v>0.11199938504112539</v>
      </c>
      <c r="G311" s="225"/>
    </row>
    <row r="312" spans="2:18" ht="19.5" hidden="1" customHeight="1" x14ac:dyDescent="0.25">
      <c r="B312" s="226" t="s">
        <v>13</v>
      </c>
      <c r="C312" s="227"/>
      <c r="D312" s="235">
        <v>14766</v>
      </c>
      <c r="E312" s="236"/>
      <c r="F312" s="237">
        <f t="shared" si="48"/>
        <v>-1</v>
      </c>
      <c r="G312" s="225"/>
    </row>
    <row r="313" spans="2:18" ht="19.5" hidden="1" customHeight="1" x14ac:dyDescent="0.25">
      <c r="B313" s="226" t="s">
        <v>14</v>
      </c>
      <c r="C313" s="227"/>
      <c r="D313" s="235">
        <v>14296</v>
      </c>
      <c r="E313" s="236"/>
      <c r="F313" s="237">
        <f t="shared" si="48"/>
        <v>-1</v>
      </c>
      <c r="G313" s="225"/>
    </row>
    <row r="314" spans="2:18" ht="19.5" hidden="1" customHeight="1" x14ac:dyDescent="0.25">
      <c r="B314" s="226" t="s">
        <v>15</v>
      </c>
      <c r="C314" s="227"/>
      <c r="D314" s="235">
        <v>13332</v>
      </c>
      <c r="E314" s="236"/>
      <c r="F314" s="237">
        <f t="shared" si="48"/>
        <v>-1</v>
      </c>
      <c r="G314" s="225"/>
    </row>
    <row r="315" spans="2:18" ht="19.5" hidden="1" customHeight="1" x14ac:dyDescent="0.25">
      <c r="B315" s="226" t="s">
        <v>16</v>
      </c>
      <c r="C315" s="227"/>
      <c r="D315" s="235">
        <v>13837</v>
      </c>
      <c r="E315" s="236"/>
      <c r="F315" s="237">
        <f t="shared" si="48"/>
        <v>-1</v>
      </c>
      <c r="G315" s="225"/>
    </row>
    <row r="316" spans="2:18" ht="19.5" hidden="1" customHeight="1" x14ac:dyDescent="0.25">
      <c r="B316" s="226" t="s">
        <v>17</v>
      </c>
      <c r="C316" s="227"/>
      <c r="D316" s="235">
        <v>14059</v>
      </c>
      <c r="E316" s="236"/>
      <c r="F316" s="237">
        <f t="shared" si="48"/>
        <v>-1</v>
      </c>
      <c r="G316" s="225"/>
    </row>
    <row r="317" spans="2:18" ht="19.5" hidden="1" customHeight="1" x14ac:dyDescent="0.25">
      <c r="B317" s="226" t="s">
        <v>18</v>
      </c>
      <c r="C317" s="227"/>
      <c r="D317" s="235">
        <v>14707</v>
      </c>
      <c r="E317" s="236"/>
      <c r="F317" s="237">
        <f t="shared" si="48"/>
        <v>-1</v>
      </c>
      <c r="G317" s="225"/>
    </row>
    <row r="318" spans="2:18" ht="19.5" hidden="1" customHeight="1" x14ac:dyDescent="0.25">
      <c r="B318" s="226" t="s">
        <v>19</v>
      </c>
      <c r="C318" s="227"/>
      <c r="D318" s="235">
        <v>15482</v>
      </c>
      <c r="E318" s="236"/>
      <c r="F318" s="237">
        <f t="shared" si="48"/>
        <v>-1</v>
      </c>
      <c r="G318" s="225"/>
    </row>
    <row r="319" spans="2:18" ht="19.5" hidden="1" customHeight="1" x14ac:dyDescent="0.25">
      <c r="B319" s="226" t="s">
        <v>20</v>
      </c>
      <c r="C319" s="227"/>
      <c r="D319" s="235">
        <v>14776</v>
      </c>
      <c r="E319" s="236"/>
      <c r="F319" s="237">
        <f t="shared" si="48"/>
        <v>-1</v>
      </c>
      <c r="G319" s="225"/>
    </row>
    <row r="320" spans="2:18" ht="19.5" hidden="1" customHeight="1" thickBot="1" x14ac:dyDescent="0.3">
      <c r="B320" s="231" t="s">
        <v>21</v>
      </c>
      <c r="C320" s="232"/>
      <c r="D320" s="238">
        <v>13677</v>
      </c>
      <c r="E320" s="238"/>
      <c r="F320" s="239">
        <f t="shared" si="48"/>
        <v>-1</v>
      </c>
      <c r="G320" s="225"/>
    </row>
    <row r="321" spans="2:19" ht="39.75" customHeight="1" x14ac:dyDescent="0.25">
      <c r="B321" s="240" t="s">
        <v>3</v>
      </c>
      <c r="C321" s="240"/>
      <c r="D321" s="115">
        <f>SUM(D309:D311)</f>
        <v>39560</v>
      </c>
      <c r="E321" s="115">
        <f>SUM(E309:E311)</f>
        <v>42805</v>
      </c>
      <c r="F321" s="241">
        <f>E321/D321-1</f>
        <v>8.2027300303336714E-2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42"/>
      <c r="N323" s="242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43"/>
      <c r="J327" s="28"/>
      <c r="K327" s="28"/>
      <c r="L327" s="28"/>
      <c r="M327" s="28"/>
      <c r="N327" s="244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44"/>
      <c r="H328" s="17"/>
      <c r="I328" s="158"/>
      <c r="J328" s="158"/>
      <c r="K328" s="158"/>
      <c r="L328" s="73"/>
      <c r="M328" s="40"/>
      <c r="N328" s="244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44"/>
      <c r="H329" s="17"/>
      <c r="I329" s="17"/>
      <c r="J329" s="17"/>
      <c r="K329" s="17"/>
      <c r="L329" s="17"/>
      <c r="M329" s="17"/>
      <c r="N329" s="244"/>
      <c r="O329" s="17"/>
      <c r="P329" s="17"/>
      <c r="Q329" s="17"/>
    </row>
    <row r="330" spans="2:19" ht="30" customHeight="1" x14ac:dyDescent="0.25">
      <c r="B330" s="245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2024</v>
      </c>
      <c r="L330" s="181">
        <v>2025</v>
      </c>
      <c r="M330" s="90" t="s">
        <v>129</v>
      </c>
      <c r="N330" s="91"/>
      <c r="O330" s="17"/>
      <c r="P330" s="17"/>
      <c r="Q330" s="17"/>
    </row>
    <row r="331" spans="2:19" ht="35.25" customHeight="1" x14ac:dyDescent="0.25">
      <c r="B331" s="41" t="s">
        <v>10</v>
      </c>
      <c r="C331" s="99">
        <f>SUM(D331:G331)</f>
        <v>475896</v>
      </c>
      <c r="D331" s="35">
        <v>7096</v>
      </c>
      <c r="E331" s="35">
        <v>155338</v>
      </c>
      <c r="F331" s="35">
        <v>126049</v>
      </c>
      <c r="G331" s="35">
        <v>187413</v>
      </c>
      <c r="H331" s="182"/>
      <c r="I331" s="246" t="s">
        <v>10</v>
      </c>
      <c r="J331" s="247"/>
      <c r="K331" s="248">
        <v>432560</v>
      </c>
      <c r="L331" s="248">
        <v>475896</v>
      </c>
      <c r="M331" s="249">
        <f t="shared" ref="M331:M342" si="49">L331/K331-1</f>
        <v>0.1001849454410948</v>
      </c>
      <c r="N331" s="250"/>
      <c r="O331" s="17"/>
      <c r="P331" s="17"/>
      <c r="Q331" s="17"/>
      <c r="R331" s="17"/>
      <c r="S331" s="124"/>
    </row>
    <row r="332" spans="2:19" ht="26.25" customHeight="1" x14ac:dyDescent="0.25">
      <c r="B332" s="41" t="s">
        <v>11</v>
      </c>
      <c r="C332" s="99">
        <f t="shared" ref="C332:C341" si="50">SUM(D332:G332)</f>
        <v>432689</v>
      </c>
      <c r="D332" s="35">
        <v>6689</v>
      </c>
      <c r="E332" s="35">
        <v>144463</v>
      </c>
      <c r="F332" s="35">
        <v>119950</v>
      </c>
      <c r="G332" s="35">
        <v>161587</v>
      </c>
      <c r="I332" s="246" t="s">
        <v>11</v>
      </c>
      <c r="J332" s="247"/>
      <c r="K332" s="248">
        <v>392249</v>
      </c>
      <c r="L332" s="248">
        <v>432689</v>
      </c>
      <c r="M332" s="249">
        <f t="shared" si="49"/>
        <v>0.1030977771772521</v>
      </c>
      <c r="N332" s="250"/>
      <c r="O332" s="17"/>
      <c r="P332" s="17"/>
      <c r="Q332" s="17"/>
      <c r="R332" s="17"/>
      <c r="S332" s="124"/>
    </row>
    <row r="333" spans="2:19" ht="35.25" customHeight="1" thickBot="1" x14ac:dyDescent="0.3">
      <c r="B333" s="100" t="s">
        <v>12</v>
      </c>
      <c r="C333" s="251">
        <f t="shared" si="50"/>
        <v>493663</v>
      </c>
      <c r="D333" s="102">
        <v>7177</v>
      </c>
      <c r="E333" s="102">
        <v>162619</v>
      </c>
      <c r="F333" s="102">
        <v>133224</v>
      </c>
      <c r="G333" s="102">
        <v>190643</v>
      </c>
      <c r="I333" s="252" t="s">
        <v>12</v>
      </c>
      <c r="J333" s="253"/>
      <c r="K333" s="254">
        <v>415606</v>
      </c>
      <c r="L333" s="254">
        <v>493663</v>
      </c>
      <c r="M333" s="255">
        <f t="shared" si="49"/>
        <v>0.18781490161354752</v>
      </c>
      <c r="N333" s="256"/>
      <c r="O333" s="17"/>
      <c r="P333" s="17"/>
      <c r="Q333" s="17"/>
      <c r="R333" s="17"/>
      <c r="S333" s="124"/>
    </row>
    <row r="334" spans="2:19" ht="26.25" hidden="1" customHeight="1" x14ac:dyDescent="0.25">
      <c r="B334" s="41" t="s">
        <v>13</v>
      </c>
      <c r="C334" s="99">
        <f t="shared" si="50"/>
        <v>0</v>
      </c>
      <c r="D334" s="35"/>
      <c r="E334" s="35"/>
      <c r="F334" s="35"/>
      <c r="G334" s="35"/>
      <c r="I334" s="246" t="s">
        <v>13</v>
      </c>
      <c r="J334" s="247"/>
      <c r="K334" s="257"/>
      <c r="L334" s="257"/>
      <c r="M334" s="258" t="e">
        <f t="shared" si="49"/>
        <v>#DIV/0!</v>
      </c>
      <c r="N334" s="259"/>
      <c r="O334" s="17"/>
      <c r="P334" s="17"/>
      <c r="Q334" s="17"/>
      <c r="R334" s="17"/>
      <c r="S334" s="124"/>
    </row>
    <row r="335" spans="2:19" ht="26.25" hidden="1" customHeight="1" x14ac:dyDescent="0.25">
      <c r="B335" s="41" t="s">
        <v>14</v>
      </c>
      <c r="C335" s="99">
        <f t="shared" si="50"/>
        <v>0</v>
      </c>
      <c r="D335" s="35"/>
      <c r="E335" s="35"/>
      <c r="F335" s="35"/>
      <c r="G335" s="35"/>
      <c r="I335" s="246" t="s">
        <v>14</v>
      </c>
      <c r="J335" s="247"/>
      <c r="K335" s="257"/>
      <c r="L335" s="257"/>
      <c r="M335" s="258" t="e">
        <f t="shared" si="49"/>
        <v>#DIV/0!</v>
      </c>
      <c r="N335" s="259"/>
      <c r="O335" s="17"/>
      <c r="P335" s="17"/>
      <c r="Q335" s="17"/>
      <c r="R335" s="17"/>
      <c r="S335" s="124"/>
    </row>
    <row r="336" spans="2:19" ht="26.25" hidden="1" customHeight="1" x14ac:dyDescent="0.25">
      <c r="B336" s="41" t="s">
        <v>15</v>
      </c>
      <c r="C336" s="99">
        <f t="shared" si="50"/>
        <v>0</v>
      </c>
      <c r="D336" s="35"/>
      <c r="E336" s="35"/>
      <c r="F336" s="35"/>
      <c r="G336" s="35"/>
      <c r="I336" s="246" t="s">
        <v>15</v>
      </c>
      <c r="J336" s="247"/>
      <c r="K336" s="257"/>
      <c r="L336" s="257"/>
      <c r="M336" s="258" t="e">
        <f t="shared" si="49"/>
        <v>#DIV/0!</v>
      </c>
      <c r="N336" s="259"/>
      <c r="O336" s="17"/>
      <c r="P336" s="17"/>
      <c r="Q336" s="17"/>
      <c r="R336" s="17"/>
      <c r="S336" s="124"/>
    </row>
    <row r="337" spans="2:19" ht="26.25" hidden="1" customHeight="1" x14ac:dyDescent="0.25">
      <c r="B337" s="41" t="s">
        <v>16</v>
      </c>
      <c r="C337" s="99">
        <f t="shared" si="50"/>
        <v>0</v>
      </c>
      <c r="D337" s="35"/>
      <c r="E337" s="35"/>
      <c r="F337" s="35"/>
      <c r="G337" s="35"/>
      <c r="I337" s="246" t="s">
        <v>16</v>
      </c>
      <c r="J337" s="247"/>
      <c r="K337" s="257"/>
      <c r="L337" s="257"/>
      <c r="M337" s="258" t="e">
        <f t="shared" si="49"/>
        <v>#DIV/0!</v>
      </c>
      <c r="N337" s="259"/>
      <c r="O337" s="17"/>
      <c r="P337" s="17"/>
      <c r="Q337" s="17"/>
      <c r="R337" s="17"/>
      <c r="S337" s="124"/>
    </row>
    <row r="338" spans="2:19" ht="26.25" hidden="1" customHeight="1" x14ac:dyDescent="0.25">
      <c r="B338" s="41" t="s">
        <v>17</v>
      </c>
      <c r="C338" s="99">
        <f t="shared" si="50"/>
        <v>0</v>
      </c>
      <c r="D338" s="35"/>
      <c r="E338" s="35"/>
      <c r="F338" s="35"/>
      <c r="G338" s="35"/>
      <c r="I338" s="246" t="s">
        <v>17</v>
      </c>
      <c r="J338" s="247"/>
      <c r="K338" s="257"/>
      <c r="L338" s="257"/>
      <c r="M338" s="258" t="e">
        <f t="shared" si="49"/>
        <v>#DIV/0!</v>
      </c>
      <c r="N338" s="259"/>
      <c r="O338" s="17"/>
      <c r="P338" s="17"/>
      <c r="Q338" s="17"/>
      <c r="R338" s="17"/>
      <c r="S338" s="124"/>
    </row>
    <row r="339" spans="2:19" ht="26.25" hidden="1" customHeight="1" x14ac:dyDescent="0.25">
      <c r="B339" s="41" t="s">
        <v>18</v>
      </c>
      <c r="C339" s="99">
        <f t="shared" si="50"/>
        <v>0</v>
      </c>
      <c r="D339" s="35"/>
      <c r="E339" s="35"/>
      <c r="F339" s="35"/>
      <c r="G339" s="35"/>
      <c r="I339" s="246" t="s">
        <v>18</v>
      </c>
      <c r="J339" s="247"/>
      <c r="K339" s="257"/>
      <c r="L339" s="257"/>
      <c r="M339" s="258" t="e">
        <f t="shared" si="49"/>
        <v>#DIV/0!</v>
      </c>
      <c r="N339" s="259"/>
      <c r="O339" s="17"/>
      <c r="P339" s="17"/>
      <c r="Q339" s="17"/>
      <c r="R339" s="17"/>
      <c r="S339" s="124"/>
    </row>
    <row r="340" spans="2:19" ht="26.25" hidden="1" customHeight="1" x14ac:dyDescent="0.25">
      <c r="B340" s="41" t="s">
        <v>19</v>
      </c>
      <c r="C340" s="99">
        <f t="shared" si="50"/>
        <v>0</v>
      </c>
      <c r="D340" s="35"/>
      <c r="E340" s="35"/>
      <c r="F340" s="35"/>
      <c r="G340" s="35"/>
      <c r="I340" s="246" t="s">
        <v>19</v>
      </c>
      <c r="J340" s="247"/>
      <c r="K340" s="257"/>
      <c r="L340" s="257"/>
      <c r="M340" s="258" t="e">
        <f t="shared" si="49"/>
        <v>#DIV/0!</v>
      </c>
      <c r="N340" s="259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6" t="s">
        <v>20</v>
      </c>
      <c r="J341" s="247"/>
      <c r="K341" s="257"/>
      <c r="L341" s="257"/>
      <c r="M341" s="258" t="e">
        <f t="shared" si="49"/>
        <v>#DIV/0!</v>
      </c>
      <c r="N341" s="259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51">
        <f>SUM(D342:G342)</f>
        <v>0</v>
      </c>
      <c r="D342" s="102"/>
      <c r="E342" s="102"/>
      <c r="F342" s="102"/>
      <c r="G342" s="102"/>
      <c r="I342" s="252" t="s">
        <v>21</v>
      </c>
      <c r="J342" s="253"/>
      <c r="K342" s="260"/>
      <c r="L342" s="260"/>
      <c r="M342" s="261" t="e">
        <f t="shared" si="49"/>
        <v>#DIV/0!</v>
      </c>
      <c r="N342" s="262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1402248</v>
      </c>
      <c r="D343" s="116">
        <f>SUM(D331:D342)</f>
        <v>20962</v>
      </c>
      <c r="E343" s="116">
        <f>SUM(E331:E342)</f>
        <v>462420</v>
      </c>
      <c r="F343" s="116">
        <f>SUM(F331:F342)</f>
        <v>379223</v>
      </c>
      <c r="G343" s="116">
        <f>SUM(G331:G342)</f>
        <v>539643</v>
      </c>
      <c r="I343" s="263" t="s">
        <v>3</v>
      </c>
      <c r="J343" s="263"/>
      <c r="K343" s="115">
        <f>SUM(K331:K333)</f>
        <v>1240415</v>
      </c>
      <c r="L343" s="115">
        <f>SUM(L331:L333)</f>
        <v>1402248</v>
      </c>
      <c r="M343" s="264">
        <f>L343/K343-1</f>
        <v>0.13046681957248185</v>
      </c>
      <c r="N343" s="264"/>
      <c r="O343" s="17"/>
      <c r="P343" s="17"/>
      <c r="Q343" s="17"/>
      <c r="R343" s="17"/>
      <c r="S343" s="124"/>
    </row>
    <row r="344" spans="2:19" ht="27" customHeight="1" x14ac:dyDescent="0.25">
      <c r="C344" s="28"/>
      <c r="D344" s="28"/>
      <c r="E344" s="28"/>
      <c r="F344" s="28"/>
      <c r="G344" s="244"/>
      <c r="H344" s="17"/>
      <c r="I344" s="19"/>
      <c r="J344" s="19"/>
      <c r="K344" s="19"/>
      <c r="L344" s="19"/>
      <c r="M344" s="28"/>
      <c r="N344" s="244"/>
      <c r="O344" s="17"/>
      <c r="P344" s="17"/>
      <c r="Q344" s="17"/>
      <c r="R344" s="17"/>
      <c r="S344" s="124"/>
    </row>
    <row r="345" spans="2:19" ht="27" customHeight="1" x14ac:dyDescent="0.25">
      <c r="B345" s="265"/>
      <c r="C345" s="28"/>
      <c r="D345" s="28"/>
      <c r="E345" s="28"/>
      <c r="F345" s="28"/>
      <c r="G345" s="244"/>
      <c r="H345" s="17"/>
      <c r="I345" s="19"/>
      <c r="J345" s="19"/>
      <c r="K345" s="19"/>
      <c r="L345" s="19"/>
      <c r="M345" s="28"/>
      <c r="N345" s="244"/>
      <c r="O345" s="17"/>
      <c r="P345" s="17"/>
      <c r="Q345" s="17"/>
      <c r="R345" s="17"/>
      <c r="S345" s="124"/>
    </row>
    <row r="346" spans="2:19" ht="27" customHeight="1" x14ac:dyDescent="0.25">
      <c r="B346" s="265"/>
      <c r="C346" s="28"/>
      <c r="D346" s="28"/>
      <c r="E346" s="28"/>
      <c r="F346" s="28"/>
      <c r="G346" s="244"/>
      <c r="H346" s="17"/>
      <c r="I346" s="19"/>
      <c r="J346" s="19"/>
      <c r="K346" s="19"/>
      <c r="L346" s="19"/>
      <c r="M346" s="28"/>
      <c r="N346" s="244"/>
      <c r="O346" s="17"/>
      <c r="P346" s="17"/>
      <c r="Q346" s="17"/>
      <c r="R346" s="17"/>
      <c r="S346" s="124"/>
    </row>
    <row r="347" spans="2:19" ht="27" customHeight="1" x14ac:dyDescent="0.25">
      <c r="B347" s="266" t="s">
        <v>134</v>
      </c>
      <c r="C347" s="28"/>
      <c r="D347" s="28"/>
      <c r="E347" s="28"/>
      <c r="F347" s="28"/>
      <c r="G347" s="244"/>
      <c r="H347" s="17"/>
      <c r="I347" s="19"/>
      <c r="J347" s="19"/>
      <c r="K347" s="19"/>
      <c r="L347" s="19"/>
      <c r="M347" s="28"/>
      <c r="N347" s="244"/>
      <c r="O347" s="17"/>
      <c r="P347" s="17"/>
      <c r="Q347" s="17"/>
      <c r="R347" s="17"/>
      <c r="S347" s="124"/>
    </row>
    <row r="348" spans="2:19" ht="27" customHeight="1" x14ac:dyDescent="0.25">
      <c r="B348" s="265"/>
      <c r="C348" s="28"/>
      <c r="D348" s="28"/>
      <c r="E348" s="28"/>
      <c r="F348" s="28"/>
      <c r="G348" s="244"/>
      <c r="H348" s="17"/>
      <c r="I348" s="19"/>
      <c r="J348" s="19"/>
      <c r="K348" s="19"/>
      <c r="L348" s="19"/>
      <c r="M348" s="28"/>
      <c r="N348" s="244"/>
      <c r="O348" s="17"/>
      <c r="P348" s="17"/>
      <c r="Q348" s="17"/>
      <c r="R348" s="17"/>
      <c r="S348" s="124"/>
    </row>
    <row r="349" spans="2:19" ht="17.25" customHeight="1" x14ac:dyDescent="0.25">
      <c r="C349" s="19"/>
      <c r="D349" s="19"/>
      <c r="E349" s="19"/>
      <c r="F349" s="28"/>
      <c r="G349" s="244"/>
      <c r="H349" s="17"/>
      <c r="I349" s="17"/>
      <c r="J349" s="17"/>
      <c r="K349" s="17"/>
      <c r="L349" s="124"/>
      <c r="M349" s="242"/>
      <c r="N349" s="242"/>
      <c r="O349" s="242"/>
      <c r="P349" s="17"/>
      <c r="Q349" s="17"/>
      <c r="R349" s="78"/>
    </row>
    <row r="350" spans="2:19" x14ac:dyDescent="0.25">
      <c r="B350" s="28"/>
      <c r="C350" s="28"/>
      <c r="D350" s="28"/>
      <c r="E350" s="28"/>
      <c r="F350" s="28"/>
      <c r="G350" s="244"/>
      <c r="H350" s="17"/>
    </row>
    <row r="351" spans="2:19" x14ac:dyDescent="0.25">
      <c r="B351" s="28"/>
      <c r="C351" s="28"/>
      <c r="D351" s="28"/>
      <c r="E351" s="28"/>
      <c r="F351" s="28"/>
      <c r="G351" s="244"/>
      <c r="H351" s="17"/>
    </row>
    <row r="352" spans="2:19" x14ac:dyDescent="0.25">
      <c r="B352" s="28"/>
      <c r="C352" s="28"/>
      <c r="D352" s="28"/>
      <c r="E352" s="28"/>
      <c r="F352" s="28"/>
      <c r="G352" s="244"/>
      <c r="H352" s="17"/>
    </row>
    <row r="353" spans="2:8" x14ac:dyDescent="0.25">
      <c r="B353" s="28"/>
      <c r="C353" s="28"/>
      <c r="D353" s="28"/>
      <c r="E353" s="28"/>
      <c r="F353" s="28"/>
      <c r="G353" s="244"/>
      <c r="H353" s="17"/>
    </row>
    <row r="354" spans="2:8" x14ac:dyDescent="0.25">
      <c r="B354" s="28"/>
      <c r="C354" s="28"/>
      <c r="D354" s="28"/>
      <c r="E354" s="28"/>
      <c r="F354" s="28"/>
      <c r="G354" s="244"/>
      <c r="H354" s="17"/>
    </row>
    <row r="355" spans="2:8" x14ac:dyDescent="0.25">
      <c r="C355" s="169"/>
      <c r="D355" s="169"/>
      <c r="E355" s="169"/>
      <c r="F355" s="267"/>
      <c r="G355" s="169"/>
      <c r="H355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2025-04-16T14:56:39Z</dcterms:created>
  <dcterms:modified xsi:type="dcterms:W3CDTF">2025-04-16T15:02:16Z</dcterms:modified>
</cp:coreProperties>
</file>