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s 2025\subir portal abril\"/>
    </mc:Choice>
  </mc:AlternateContent>
  <xr:revisionPtr revIDLastSave="0" documentId="8_{3257FA18-B308-4D7D-B670-E993DD18A81D}" xr6:coauthVersionLast="47" xr6:coauthVersionMax="47" xr10:uidLastSave="{00000000-0000-0000-0000-000000000000}"/>
  <bookViews>
    <workbookView xWindow="2550" yWindow="1485" windowWidth="25065" windowHeight="13065" xr2:uid="{3CA05743-28BB-4594-B1C3-F6D9730F90C0}"/>
  </bookViews>
  <sheets>
    <sheet name="Feminicidio" sheetId="1" r:id="rId1"/>
  </sheets>
  <externalReferences>
    <externalReference r:id="rId2"/>
  </externalReferences>
  <definedNames>
    <definedName name="_xlnm._FilterDatabase" localSheetId="0" hidden="1">Feminicidio!$A$52:$Y$79</definedName>
    <definedName name="_xlnm.Print_Area" localSheetId="0">Feminicidio!$A$1:$P$244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0" i="1" l="1"/>
  <c r="G240" i="1"/>
  <c r="F240" i="1"/>
  <c r="E240" i="1"/>
  <c r="D240" i="1"/>
  <c r="C239" i="1"/>
  <c r="C238" i="1"/>
  <c r="C237" i="1"/>
  <c r="C236" i="1"/>
  <c r="C235" i="1"/>
  <c r="C234" i="1"/>
  <c r="C233" i="1"/>
  <c r="C232" i="1"/>
  <c r="C231" i="1"/>
  <c r="C230" i="1"/>
  <c r="C229" i="1"/>
  <c r="C228" i="1"/>
  <c r="C227" i="1"/>
  <c r="C226" i="1"/>
  <c r="C225" i="1"/>
  <c r="C224" i="1"/>
  <c r="C223" i="1"/>
  <c r="C222" i="1"/>
  <c r="C221" i="1"/>
  <c r="C220" i="1"/>
  <c r="C219" i="1"/>
  <c r="C218" i="1"/>
  <c r="C217" i="1"/>
  <c r="C216" i="1"/>
  <c r="C240" i="1" s="1"/>
  <c r="E241" i="1" s="1"/>
  <c r="C215" i="1"/>
  <c r="C214" i="1"/>
  <c r="E206" i="1"/>
  <c r="F206" i="1" s="1"/>
  <c r="D206" i="1"/>
  <c r="F205" i="1"/>
  <c r="F204" i="1"/>
  <c r="F203" i="1"/>
  <c r="F202" i="1"/>
  <c r="F201" i="1"/>
  <c r="F200" i="1"/>
  <c r="F199" i="1"/>
  <c r="F198" i="1"/>
  <c r="F197" i="1"/>
  <c r="F196" i="1"/>
  <c r="F195" i="1"/>
  <c r="F194" i="1"/>
  <c r="D186" i="1"/>
  <c r="E184" i="1" s="1"/>
  <c r="E185" i="1"/>
  <c r="E183" i="1"/>
  <c r="D177" i="1"/>
  <c r="E176" i="1" s="1"/>
  <c r="M175" i="1"/>
  <c r="L175" i="1"/>
  <c r="E175" i="1"/>
  <c r="M174" i="1"/>
  <c r="M173" i="1"/>
  <c r="M172" i="1"/>
  <c r="M146" i="1"/>
  <c r="M145" i="1"/>
  <c r="M144" i="1"/>
  <c r="M143" i="1"/>
  <c r="M142" i="1"/>
  <c r="M147" i="1" s="1"/>
  <c r="F142" i="1"/>
  <c r="E142" i="1"/>
  <c r="F141" i="1" s="1"/>
  <c r="F139" i="1"/>
  <c r="F138" i="1"/>
  <c r="F136" i="1"/>
  <c r="F135" i="1"/>
  <c r="F134" i="1"/>
  <c r="F132" i="1"/>
  <c r="F131" i="1"/>
  <c r="F130" i="1"/>
  <c r="F128" i="1"/>
  <c r="F127" i="1"/>
  <c r="F126" i="1"/>
  <c r="H125" i="1"/>
  <c r="I125" i="1" s="1"/>
  <c r="F125" i="1"/>
  <c r="F124" i="1"/>
  <c r="M119" i="1"/>
  <c r="N118" i="1"/>
  <c r="N117" i="1"/>
  <c r="N116" i="1"/>
  <c r="D115" i="1"/>
  <c r="E114" i="1" s="1"/>
  <c r="H114" i="1" s="1"/>
  <c r="E112" i="1"/>
  <c r="E111" i="1"/>
  <c r="M110" i="1"/>
  <c r="N108" i="1" s="1"/>
  <c r="E110" i="1"/>
  <c r="N109" i="1"/>
  <c r="E109" i="1"/>
  <c r="E108" i="1"/>
  <c r="H107" i="1"/>
  <c r="D100" i="1"/>
  <c r="E99" i="1" s="1"/>
  <c r="I98" i="1"/>
  <c r="E98" i="1"/>
  <c r="J97" i="1"/>
  <c r="J96" i="1"/>
  <c r="E96" i="1"/>
  <c r="J95" i="1"/>
  <c r="J94" i="1"/>
  <c r="E94" i="1"/>
  <c r="J93" i="1"/>
  <c r="J92" i="1"/>
  <c r="E92" i="1"/>
  <c r="J91" i="1"/>
  <c r="E91" i="1"/>
  <c r="J90" i="1"/>
  <c r="E90" i="1"/>
  <c r="N89" i="1"/>
  <c r="M89" i="1"/>
  <c r="J89" i="1"/>
  <c r="E89" i="1"/>
  <c r="N88" i="1"/>
  <c r="J88" i="1"/>
  <c r="E88" i="1"/>
  <c r="N87" i="1"/>
  <c r="J87" i="1"/>
  <c r="E87" i="1"/>
  <c r="F78" i="1"/>
  <c r="E78" i="1"/>
  <c r="D77" i="1"/>
  <c r="D76" i="1"/>
  <c r="D75" i="1"/>
  <c r="D74" i="1"/>
  <c r="D73" i="1"/>
  <c r="D72" i="1"/>
  <c r="D71" i="1"/>
  <c r="D70" i="1"/>
  <c r="D69" i="1"/>
  <c r="D68" i="1"/>
  <c r="D67" i="1"/>
  <c r="D66" i="1"/>
  <c r="D65" i="1"/>
  <c r="D64" i="1"/>
  <c r="D63" i="1"/>
  <c r="D62" i="1"/>
  <c r="D61" i="1"/>
  <c r="D60" i="1"/>
  <c r="D59" i="1"/>
  <c r="D58" i="1"/>
  <c r="D57" i="1"/>
  <c r="D56" i="1"/>
  <c r="D55" i="1"/>
  <c r="M54" i="1"/>
  <c r="D54" i="1"/>
  <c r="M53" i="1"/>
  <c r="D53" i="1"/>
  <c r="M52" i="1"/>
  <c r="D52" i="1"/>
  <c r="D78" i="1" s="1"/>
  <c r="M51" i="1"/>
  <c r="M50" i="1"/>
  <c r="M49" i="1"/>
  <c r="M48" i="1"/>
  <c r="M47" i="1"/>
  <c r="M46" i="1"/>
  <c r="M45" i="1"/>
  <c r="M44" i="1"/>
  <c r="M43" i="1"/>
  <c r="M42" i="1"/>
  <c r="M41" i="1"/>
  <c r="M40" i="1"/>
  <c r="L31" i="1"/>
  <c r="L55" i="1" s="1"/>
  <c r="N145" i="1" l="1"/>
  <c r="N143" i="1"/>
  <c r="N147" i="1"/>
  <c r="N146" i="1"/>
  <c r="M55" i="1"/>
  <c r="L56" i="1"/>
  <c r="F241" i="1"/>
  <c r="I110" i="1"/>
  <c r="N144" i="1"/>
  <c r="G241" i="1"/>
  <c r="D241" i="1"/>
  <c r="H241" i="1"/>
  <c r="F140" i="1"/>
  <c r="E172" i="1"/>
  <c r="E177" i="1"/>
  <c r="E93" i="1"/>
  <c r="E95" i="1"/>
  <c r="E97" i="1"/>
  <c r="E113" i="1"/>
  <c r="E115" i="1"/>
  <c r="F129" i="1"/>
  <c r="F133" i="1"/>
  <c r="F137" i="1"/>
  <c r="N142" i="1"/>
  <c r="E174" i="1"/>
  <c r="E186" i="1"/>
  <c r="E173" i="1"/>
  <c r="C241" i="1" l="1"/>
  <c r="H173" i="1"/>
</calcChain>
</file>

<file path=xl/sharedStrings.xml><?xml version="1.0" encoding="utf-8"?>
<sst xmlns="http://schemas.openxmlformats.org/spreadsheetml/2006/main" count="241" uniqueCount="148">
  <si>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</si>
  <si>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</si>
  <si>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</si>
  <si>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</si>
  <si>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</si>
  <si>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</si>
  <si>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</si>
  <si>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</si>
  <si>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</si>
  <si>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</si>
  <si>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</si>
  <si>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</si>
  <si>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</si>
  <si>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</si>
  <si>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</si>
  <si>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</si>
  <si>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</si>
  <si>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</si>
  <si>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</si>
  <si>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2009 - 2024</t>
  </si>
  <si>
    <r>
      <t xml:space="preserve">2025 </t>
    </r>
    <r>
      <rPr>
        <b/>
        <vertAlign val="superscript"/>
        <sz val="9"/>
        <color theme="0"/>
        <rFont val="Arial"/>
        <family val="2"/>
      </rPr>
      <t>3/</t>
    </r>
  </si>
  <si>
    <t>Lima Metropolitana</t>
  </si>
  <si>
    <t>Arequipa</t>
  </si>
  <si>
    <t>Cusco</t>
  </si>
  <si>
    <t>Junin</t>
  </si>
  <si>
    <r>
      <t xml:space="preserve">2025 </t>
    </r>
    <r>
      <rPr>
        <b/>
        <vertAlign val="superscript"/>
        <sz val="11"/>
        <color theme="1"/>
        <rFont val="Arial"/>
        <family val="2"/>
      </rPr>
      <t>2/</t>
    </r>
  </si>
  <si>
    <t>Puno</t>
  </si>
  <si>
    <t>La Libertad</t>
  </si>
  <si>
    <t>2/ Casos con características de feminicidio de enero a abril</t>
  </si>
  <si>
    <t>Huanuco</t>
  </si>
  <si>
    <t>Nota: Variación porcentual por año comparado con el año anterior</t>
  </si>
  <si>
    <t>Lima Provincia</t>
  </si>
  <si>
    <t>Ayacucho</t>
  </si>
  <si>
    <t>Ancash</t>
  </si>
  <si>
    <t>Cajamarca</t>
  </si>
  <si>
    <t>Piura</t>
  </si>
  <si>
    <t>Lambayeque</t>
  </si>
  <si>
    <t>Ica</t>
  </si>
  <si>
    <t>Callao</t>
  </si>
  <si>
    <t>Tacna</t>
  </si>
  <si>
    <t>San Martin</t>
  </si>
  <si>
    <t>Loreto</t>
  </si>
  <si>
    <t>Apurimac</t>
  </si>
  <si>
    <t>Madre de Dios</t>
  </si>
  <si>
    <t>Huancavelica</t>
  </si>
  <si>
    <t>Ucayali</t>
  </si>
  <si>
    <t>Amazonas</t>
  </si>
  <si>
    <t>Pasco</t>
  </si>
  <si>
    <t>Tumbes</t>
  </si>
  <si>
    <t>Moquegua</t>
  </si>
  <si>
    <t>3/ Casos con características de feminicidio de enero a abril</t>
  </si>
  <si>
    <t>/1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</si>
  <si>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</si>
  <si>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</si>
  <si>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</si>
  <si>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</si>
  <si>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</si>
  <si>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</si>
  <si>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</si>
  <si>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</si>
  <si>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</si>
  <si>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</si>
  <si>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</si>
  <si>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</si>
  <si>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</si>
  <si>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</si>
  <si>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</si>
  <si>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</si>
  <si>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</si>
  <si>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</si>
  <si>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</si>
  <si>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</si>
  <si>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</si>
  <si>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</si>
  <si>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</si>
  <si>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</si>
  <si>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</si>
  <si>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</si>
  <si>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</si>
  <si>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</si>
  <si>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</si>
  <si>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</si>
  <si>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</si>
  <si>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</si>
  <si>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</si>
  <si>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</si>
  <si>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</si>
  <si>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</si>
  <si>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</si>
  <si>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</si>
  <si>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</si>
  <si>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</si>
  <si>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</si>
  <si>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</si>
  <si>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</si>
  <si>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</si>
  <si>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</si>
  <si>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</si>
  <si>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</si>
  <si>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</si>
  <si>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</si>
  <si>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</si>
  <si>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</si>
  <si>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</si>
  <si>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</si>
  <si>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</si>
  <si>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</si>
  <si>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</si>
  <si>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</si>
  <si>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</si>
  <si>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Hijo</t>
  </si>
  <si>
    <t>Primo</t>
  </si>
  <si>
    <t>Sobrino</t>
  </si>
  <si>
    <t>Nota: Los porcentajes están referidos al grupo de casos vinculados
 a una relación de pareja</t>
  </si>
  <si>
    <t>Cuñado</t>
  </si>
  <si>
    <t>Compañero de trabajo</t>
  </si>
  <si>
    <t>Amigo</t>
  </si>
  <si>
    <t>Vecino</t>
  </si>
  <si>
    <t>Grupo de vínculo</t>
  </si>
  <si>
    <t>Desconocido</t>
  </si>
  <si>
    <t>Pareja</t>
  </si>
  <si>
    <t>Ex pareja</t>
  </si>
  <si>
    <t>Familiar</t>
  </si>
  <si>
    <t>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</si>
  <si>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</si>
  <si>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</si>
  <si>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</si>
  <si>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</si>
  <si>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</si>
  <si>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</si>
  <si>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</si>
  <si>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</si>
  <si>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</si>
  <si>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</si>
  <si>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</si>
  <si>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</si>
  <si>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</si>
  <si>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</si>
  <si>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</si>
  <si>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</si>
  <si>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</si>
  <si>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</si>
  <si>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2025 </t>
    </r>
    <r>
      <rPr>
        <b/>
        <vertAlign val="superscript"/>
        <sz val="11"/>
        <color theme="0"/>
        <rFont val="Arial"/>
        <family val="2"/>
      </rPr>
      <t>4/</t>
    </r>
  </si>
  <si>
    <t>/4 A partir de setiembre 2022 la metodología del reporte de los casos con características de feminicidio atendidos por los servicios del Programa Nacional Warmi Ñan cambia según la fecha de apertura del caso, de acuerdo a lo establecido en el documento orientador aprobado por Resolución de la Dirección Ejecutiva N° 209-2022-MIMP-AURORA-DE.</t>
  </si>
  <si>
    <t>Total de Casos</t>
  </si>
  <si>
    <r>
      <t xml:space="preserve">2025 </t>
    </r>
    <r>
      <rPr>
        <b/>
        <vertAlign val="superscript"/>
        <sz val="11"/>
        <color theme="0"/>
        <rFont val="Arial Narrow"/>
        <family val="2"/>
      </rPr>
      <t>5/</t>
    </r>
  </si>
  <si>
    <t>5/ Información estadística de enero a abril.</t>
  </si>
  <si>
    <r>
      <t xml:space="preserve">Fuente: </t>
    </r>
    <r>
      <rPr>
        <sz val="10"/>
        <color theme="1"/>
        <rFont val="Arial"/>
        <family val="2"/>
      </rPr>
      <t>Registro de casos con características de feminicidio atendidos por los servicios del Programa Nacional AURORA / SGIC / Warmi Ñan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</si>
</sst>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dotted">
        <color theme="2" tint="-9.9978637043366805E-2"/>
      </bottom>
      <diagonal/>
    </border>
    <border>
      <left style="thin">
        <color theme="0"/>
      </left>
      <right style="thin">
        <color theme="0"/>
      </right>
      <top style="thin">
        <color theme="0"/>
      </top>
      <bottom style="thin">
        <color theme="0"/>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22">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8"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6" fillId="4" borderId="0" xfId="0" applyFont="1" applyFill="1" applyAlignment="1">
      <alignment horizontal="center" vertical="center"/>
    </xf>
    <xf numFmtId="0" fontId="14" fillId="0" borderId="1" xfId="0" applyFont="1" applyBorder="1" applyAlignment="1">
      <alignment horizontal="left"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7" fillId="3" borderId="0" xfId="0" applyFont="1" applyFill="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0" fontId="14" fillId="0" borderId="4" xfId="0" applyFont="1" applyBorder="1" applyAlignment="1">
      <alignment horizontal="center" vertical="center"/>
    </xf>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vertical="center"/>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center" vertical="center"/>
    </xf>
    <xf numFmtId="164" fontId="7" fillId="0" borderId="8" xfId="1" applyNumberFormat="1" applyFont="1" applyFill="1" applyBorder="1" applyAlignment="1">
      <alignment horizontal="center" vertical="center"/>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7" fillId="0" borderId="7" xfId="0" applyFont="1" applyBorder="1" applyAlignment="1">
      <alignment horizontal="center" vertical="center"/>
    </xf>
    <xf numFmtId="0" fontId="20" fillId="0" borderId="0" xfId="0" applyFont="1" applyAlignment="1">
      <alignment vertical="top"/>
    </xf>
    <xf numFmtId="0" fontId="15" fillId="5" borderId="3" xfId="0" applyFont="1" applyFill="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vertical="top" wrapText="1"/>
    </xf>
    <xf numFmtId="0" fontId="26" fillId="0" borderId="0" xfId="0" applyFont="1"/>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29" fillId="0" borderId="0" xfId="0" applyFont="1"/>
    <xf numFmtId="0" fontId="30" fillId="0" borderId="1" xfId="0" applyFont="1" applyBorder="1" applyAlignment="1">
      <alignment vertical="center"/>
    </xf>
    <xf numFmtId="0" fontId="30" fillId="0" borderId="1" xfId="0" applyFont="1" applyBorder="1" applyAlignment="1">
      <alignment horizontal="lef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0" fontId="30" fillId="0" borderId="2" xfId="0" applyFont="1" applyBorder="1" applyAlignment="1">
      <alignment horizontal="left"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0" fontId="15" fillId="5" borderId="3" xfId="2" applyFont="1" applyFill="1" applyBorder="1" applyAlignment="1">
      <alignment horizontal="center" vertical="center"/>
    </xf>
    <xf numFmtId="3" fontId="11" fillId="0" borderId="0" xfId="0" applyNumberFormat="1" applyFont="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30" fillId="0" borderId="0" xfId="0" applyFont="1" applyAlignment="1">
      <alignment horizontal="left" vertical="center"/>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2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0" fontId="10" fillId="0" borderId="0" xfId="0" applyFont="1" applyAlignment="1">
      <alignment horizontal="left" wrapText="1"/>
    </xf>
    <xf numFmtId="164" fontId="34" fillId="0" borderId="0" xfId="0" applyNumberFormat="1" applyFont="1" applyAlignment="1">
      <alignment horizontal="left" vertical="top"/>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5" fillId="0" borderId="0" xfId="0" applyFont="1" applyAlignment="1">
      <alignment horizontal="left"/>
    </xf>
    <xf numFmtId="0" fontId="30" fillId="0" borderId="1" xfId="2" applyFont="1" applyBorder="1" applyAlignment="1">
      <alignment horizontal="center" vertical="center"/>
    </xf>
    <xf numFmtId="164" fontId="7" fillId="0" borderId="1" xfId="1" applyNumberFormat="1" applyFont="1" applyFill="1" applyBorder="1" applyAlignment="1">
      <alignment horizontal="center"/>
    </xf>
    <xf numFmtId="0" fontId="30" fillId="0" borderId="8" xfId="2" applyFont="1" applyBorder="1" applyAlignment="1">
      <alignment horizontal="center" vertical="center"/>
    </xf>
    <xf numFmtId="164" fontId="7" fillId="0" borderId="0" xfId="1" applyNumberFormat="1" applyFont="1" applyFill="1" applyAlignment="1">
      <alignment horizontal="center"/>
    </xf>
    <xf numFmtId="0" fontId="28" fillId="5" borderId="3" xfId="2" applyFont="1" applyFill="1" applyBorder="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1" fillId="3" borderId="0" xfId="0" applyFont="1" applyFill="1" applyAlignment="1">
      <alignment horizontal="center" vertical="center" wrapText="1"/>
    </xf>
    <xf numFmtId="0" fontId="2" fillId="0" borderId="0" xfId="0" applyFont="1"/>
    <xf numFmtId="0" fontId="30" fillId="0" borderId="0" xfId="2" applyFont="1" applyAlignment="1">
      <alignment horizontal="left" vertical="center"/>
    </xf>
    <xf numFmtId="164" fontId="11" fillId="0" borderId="0" xfId="1" applyNumberFormat="1" applyFont="1" applyFill="1" applyAlignment="1">
      <alignment horizontal="center"/>
    </xf>
    <xf numFmtId="0" fontId="30" fillId="0" borderId="2" xfId="2" applyFont="1" applyBorder="1" applyAlignment="1">
      <alignment horizontal="left" vertical="center"/>
    </xf>
    <xf numFmtId="164" fontId="11" fillId="0" borderId="2" xfId="1" applyNumberFormat="1" applyFont="1" applyFill="1" applyBorder="1" applyAlignment="1">
      <alignment horizontal="center"/>
    </xf>
    <xf numFmtId="0" fontId="30" fillId="0" borderId="8" xfId="2" applyFont="1" applyBorder="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0" fillId="2" borderId="1" xfId="0" applyFont="1" applyFill="1" applyBorder="1" applyAlignment="1">
      <alignment horizontal="left" vertical="center"/>
    </xf>
    <xf numFmtId="0" fontId="39" fillId="0" borderId="0" xfId="0" applyFont="1"/>
    <xf numFmtId="9" fontId="10" fillId="0" borderId="0" xfId="0" applyNumberFormat="1" applyFont="1"/>
    <xf numFmtId="0" fontId="30" fillId="7" borderId="2" xfId="2" applyFont="1" applyFill="1" applyBorder="1" applyAlignment="1">
      <alignment horizontal="left" vertical="center"/>
    </xf>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6" fillId="4" borderId="0" xfId="0" applyFont="1" applyFill="1" applyAlignment="1">
      <alignment horizontal="center" vertical="center"/>
    </xf>
    <xf numFmtId="0" fontId="30" fillId="8" borderId="10" xfId="0" applyFont="1" applyFill="1" applyBorder="1" applyAlignment="1">
      <alignment horizontal="left"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0" fontId="28" fillId="5" borderId="3" xfId="2" applyFont="1" applyFill="1" applyBorder="1" applyAlignment="1">
      <alignment horizontal="center" vertical="center"/>
    </xf>
    <xf numFmtId="164" fontId="16" fillId="6" borderId="3" xfId="1" applyNumberFormat="1" applyFont="1" applyFill="1" applyBorder="1" applyAlignment="1">
      <alignment horizontal="center" vertical="center"/>
    </xf>
    <xf numFmtId="0" fontId="30" fillId="8" borderId="1" xfId="0" applyFont="1" applyFill="1" applyBorder="1" applyAlignment="1">
      <alignment horizontal="left" vertical="center"/>
    </xf>
    <xf numFmtId="0" fontId="11" fillId="8" borderId="1" xfId="2" applyFont="1" applyFill="1" applyBorder="1" applyAlignment="1">
      <alignment horizontal="center" vertical="center"/>
    </xf>
    <xf numFmtId="164" fontId="7" fillId="8" borderId="1" xfId="1" applyNumberFormat="1" applyFont="1" applyFill="1" applyBorder="1" applyAlignment="1">
      <alignment horizontal="center" vertical="center"/>
    </xf>
    <xf numFmtId="0" fontId="30" fillId="8" borderId="8" xfId="2" applyFont="1" applyFill="1" applyBorder="1" applyAlignment="1">
      <alignment horizontal="left"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30" fillId="0" borderId="1" xfId="0" applyFont="1" applyBorder="1" applyAlignment="1">
      <alignment vertical="center"/>
    </xf>
    <xf numFmtId="0" fontId="8" fillId="0" borderId="0" xfId="0" applyFont="1" applyAlignment="1">
      <alignment horizontal="left"/>
    </xf>
    <xf numFmtId="0" fontId="30" fillId="0" borderId="2" xfId="0" applyFont="1" applyBorder="1" applyAlignment="1">
      <alignment vertical="center"/>
    </xf>
    <xf numFmtId="164" fontId="46" fillId="0" borderId="0" xfId="0" applyNumberFormat="1" applyFont="1" applyAlignment="1">
      <alignment horizontal="left" vertical="top"/>
    </xf>
    <xf numFmtId="0" fontId="30" fillId="0" borderId="0" xfId="0" applyFont="1" applyAlignment="1">
      <alignment vertical="center"/>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9" borderId="0" xfId="3" applyFill="1" applyAlignment="1">
      <alignment vertical="center"/>
    </xf>
    <xf numFmtId="0" fontId="0" fillId="0" borderId="0" xfId="0" applyAlignment="1">
      <alignment vertical="center"/>
    </xf>
    <xf numFmtId="0" fontId="40" fillId="9" borderId="0" xfId="3" applyFont="1" applyFill="1" applyAlignment="1">
      <alignment vertical="center"/>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0" fontId="6" fillId="4" borderId="12"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0" borderId="0" xfId="0" applyFont="1" applyFill="1"/>
    <xf numFmtId="0" fontId="50" fillId="11" borderId="0" xfId="4" applyFont="1" applyFill="1" applyAlignment="1">
      <alignment horizontal="left"/>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164" fontId="16" fillId="2" borderId="18" xfId="1" applyNumberFormat="1" applyFont="1" applyFill="1" applyBorder="1" applyAlignment="1">
      <alignment horizontal="center" vertical="center"/>
    </xf>
    <xf numFmtId="0" fontId="16" fillId="12" borderId="3" xfId="2" applyFont="1" applyFill="1" applyBorder="1" applyAlignment="1">
      <alignment horizontal="center" vertical="center"/>
    </xf>
    <xf numFmtId="3" fontId="16" fillId="13" borderId="3" xfId="2" applyNumberFormat="1" applyFont="1" applyFill="1" applyBorder="1" applyAlignment="1">
      <alignment horizontal="center" vertical="center"/>
    </xf>
    <xf numFmtId="164" fontId="16" fillId="13" borderId="3" xfId="2" applyNumberFormat="1" applyFont="1" applyFill="1" applyBorder="1" applyAlignment="1">
      <alignment horizontal="center" vertical="center"/>
    </xf>
    <xf numFmtId="0" fontId="10" fillId="2" borderId="0" xfId="2" applyFont="1" applyFill="1"/>
    <xf numFmtId="0" fontId="1" fillId="2" borderId="0" xfId="2" applyFill="1"/>
    <xf numFmtId="0" fontId="51" fillId="2" borderId="0" xfId="3" applyFont="1" applyFill="1" applyAlignment="1">
      <alignment horizontal="left" vertical="top" wrapText="1"/>
    </xf>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cellXfs>
  <cellStyles count="6">
    <cellStyle name="Normal" xfId="0" builtinId="0"/>
    <cellStyle name="Normal 2 2 2" xfId="4" xr:uid="{E1C53563-9E94-4E14-9BF0-4827D6D4BB20}"/>
    <cellStyle name="Normal 2 2 3" xfId="2" xr:uid="{444EF3ED-75D6-46AC-8A79-785984D29926}"/>
    <cellStyle name="Normal 2 3" xfId="3" xr:uid="{E06C3080-9CF8-4A9D-99EB-64FD646F885D}"/>
    <cellStyle name="Normal 3 2" xfId="5" xr:uid="{3245090F-C05E-49E1-98B0-7779F7FE4E64}"/>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D965-4355-B478-3C7423B61195}"/>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D965-4355-B478-3C7423B61195}"/>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D965-4355-B478-3C7423B61195}"/>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D965-4355-B478-3C7423B61195}"/>
              </c:ext>
            </c:extLst>
          </c:dPt>
          <c:dLbls>
            <c:dLbl>
              <c:idx val="0"/>
              <c:layout>
                <c:manualLayout>
                  <c:x val="0.27147139817986532"/>
                  <c:y val="-7.3264711412398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965-4355-B478-3C7423B61195}"/>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D965-4355-B478-3C7423B61195}"/>
                </c:ext>
              </c:extLst>
            </c:dLbl>
            <c:dLbl>
              <c:idx val="2"/>
              <c:layout>
                <c:manualLayout>
                  <c:x val="-0.28350558329475406"/>
                  <c:y val="-4.2150456984083387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965-4355-B478-3C7423B61195}"/>
                </c:ext>
              </c:extLst>
            </c:dLbl>
            <c:dLbl>
              <c:idx val="3"/>
              <c:layout>
                <c:manualLayout>
                  <c:x val="1.0898313525410123E-3"/>
                  <c:y val="-8.869139549186488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D965-4355-B478-3C7423B6119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6</c:v>
                </c:pt>
                <c:pt idx="1">
                  <c:v>11</c:v>
                </c:pt>
                <c:pt idx="2">
                  <c:v>7</c:v>
                </c:pt>
                <c:pt idx="3">
                  <c:v>0</c:v>
                </c:pt>
              </c:numCache>
            </c:numRef>
          </c:val>
          <c:extLst>
            <c:ext xmlns:c16="http://schemas.microsoft.com/office/drawing/2014/chart" uri="{C3380CC4-5D6E-409C-BE32-E72D297353CC}">
              <c16:uniqueId val="{00000008-D965-4355-B478-3C7423B61195}"/>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Feminicidio!$J$39:$K$55</c:f>
              <c:strCach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 2/</c:v>
                </c:pt>
              </c:strCache>
            </c:strRef>
          </c:cat>
          <c:val>
            <c:numRef>
              <c:f>Feminicidio!$L$39:$L$55</c:f>
              <c:numCache>
                <c:formatCode>#,##0</c:formatCode>
                <c:ptCount val="17"/>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162</c:v>
                </c:pt>
                <c:pt idx="16">
                  <c:v>58</c:v>
                </c:pt>
              </c:numCache>
            </c:numRef>
          </c:val>
          <c:extLst>
            <c:ext xmlns:c16="http://schemas.microsoft.com/office/drawing/2014/chart" uri="{C3380CC4-5D6E-409C-BE32-E72D297353CC}">
              <c16:uniqueId val="{00000000-87F4-4F7E-BF5C-BF8EF341B136}"/>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FDE7-46F3-9CA6-B0A4FF85FA7F}"/>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FDE7-46F3-9CA6-B0A4FF85FA7F}"/>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FDE7-46F3-9CA6-B0A4FF85FA7F}"/>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FDE7-46F3-9CA6-B0A4FF85FA7F}"/>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FDE7-46F3-9CA6-B0A4FF85FA7F}"/>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FDE7-46F3-9CA6-B0A4FF85FA7F}"/>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FDE7-46F3-9CA6-B0A4FF85FA7F}"/>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FDE7-46F3-9CA6-B0A4FF85FA7F}"/>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FDE7-46F3-9CA6-B0A4FF85FA7F}"/>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FDE7-46F3-9CA6-B0A4FF85FA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Feminicidio!$B$154:$B$163</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Feminicidio!$E$154:$E$163</c:f>
              <c:numCache>
                <c:formatCode>#,##0</c:formatCode>
                <c:ptCount val="10"/>
                <c:pt idx="0">
                  <c:v>29</c:v>
                </c:pt>
                <c:pt idx="1">
                  <c:v>6</c:v>
                </c:pt>
                <c:pt idx="2">
                  <c:v>1</c:v>
                </c:pt>
                <c:pt idx="3">
                  <c:v>0</c:v>
                </c:pt>
                <c:pt idx="4">
                  <c:v>6</c:v>
                </c:pt>
                <c:pt idx="5">
                  <c:v>0</c:v>
                </c:pt>
                <c:pt idx="6">
                  <c:v>2</c:v>
                </c:pt>
                <c:pt idx="7">
                  <c:v>1</c:v>
                </c:pt>
                <c:pt idx="8">
                  <c:v>0</c:v>
                </c:pt>
                <c:pt idx="9">
                  <c:v>18</c:v>
                </c:pt>
              </c:numCache>
            </c:numRef>
          </c:val>
          <c:extLst>
            <c:ext xmlns:c16="http://schemas.microsoft.com/office/drawing/2014/chart" uri="{C3380CC4-5D6E-409C-BE32-E72D297353CC}">
              <c16:uniqueId val="{00000014-FDE7-46F3-9CA6-B0A4FF85FA7F}"/>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2.png"/><Relationship Id="rId7" Type="http://schemas.openxmlformats.org/officeDocument/2006/relationships/chart" Target="../charts/chart1.xml"/><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7B78C15E-6105-461C-94BF-A6923326A9CA}"/>
            </a:ext>
          </a:extLst>
        </xdr:cNvPr>
        <xdr:cNvSpPr/>
      </xdr:nvSpPr>
      <xdr:spPr bwMode="auto">
        <a:xfrm>
          <a:off x="5930873" y="22862115"/>
          <a:ext cx="20462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F7546835-D6D1-4A31-A13B-F9687A455479}"/>
            </a:ext>
          </a:extLst>
        </xdr:cNvPr>
        <xdr:cNvSpPr txBox="1"/>
      </xdr:nvSpPr>
      <xdr:spPr>
        <a:xfrm>
          <a:off x="8506883" y="22535620"/>
          <a:ext cx="384537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169</xdr:row>
      <xdr:rowOff>93131</xdr:rowOff>
    </xdr:from>
    <xdr:ext cx="889938" cy="1408518"/>
    <xdr:pic>
      <xdr:nvPicPr>
        <xdr:cNvPr id="4" name="Imagen 3">
          <a:extLst>
            <a:ext uri="{FF2B5EF4-FFF2-40B4-BE49-F238E27FC236}">
              <a16:creationId xmlns:a16="http://schemas.microsoft.com/office/drawing/2014/main" id="{ED95B590-2698-4583-BD45-16B6CCB6B57D}"/>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581525" y="32059031"/>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2F273A39-E019-43C2-96D7-B08915F877F0}"/>
            </a:ext>
          </a:extLst>
        </xdr:cNvPr>
        <xdr:cNvSpPr/>
      </xdr:nvSpPr>
      <xdr:spPr>
        <a:xfrm>
          <a:off x="8222645" y="22480093"/>
          <a:ext cx="421957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0</xdr:col>
      <xdr:colOff>58131</xdr:colOff>
      <xdr:row>3</xdr:row>
      <xdr:rowOff>9184</xdr:rowOff>
    </xdr:from>
    <xdr:to>
      <xdr:col>15</xdr:col>
      <xdr:colOff>35718</xdr:colOff>
      <xdr:row>7</xdr:row>
      <xdr:rowOff>190500</xdr:rowOff>
    </xdr:to>
    <xdr:sp macro="" textlink="">
      <xdr:nvSpPr>
        <xdr:cNvPr id="6" name="Rectángulo 5">
          <a:extLst>
            <a:ext uri="{FF2B5EF4-FFF2-40B4-BE49-F238E27FC236}">
              <a16:creationId xmlns:a16="http://schemas.microsoft.com/office/drawing/2014/main" id="{E32841B8-0730-4645-B939-F755DBD34CD2}"/>
            </a:ext>
          </a:extLst>
        </xdr:cNvPr>
        <xdr:cNvSpPr/>
      </xdr:nvSpPr>
      <xdr:spPr>
        <a:xfrm>
          <a:off x="58131" y="552109"/>
          <a:ext cx="1268393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Warmi</a:t>
          </a:r>
          <a:r>
            <a:rPr lang="es-PE" sz="1800" b="1" baseline="0"/>
            <a:t> Ñan</a:t>
          </a:r>
        </a:p>
        <a:p>
          <a:pPr algn="ctr"/>
          <a:r>
            <a:rPr lang="es-PE" sz="1800" b="1"/>
            <a:t>Periodo: Enero - Abril, 2025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7" name="Grupo 6">
          <a:extLst>
            <a:ext uri="{FF2B5EF4-FFF2-40B4-BE49-F238E27FC236}">
              <a16:creationId xmlns:a16="http://schemas.microsoft.com/office/drawing/2014/main" id="{D1855611-808A-466F-B74F-5B89AE88F60A}"/>
            </a:ext>
          </a:extLst>
        </xdr:cNvPr>
        <xdr:cNvGrpSpPr/>
      </xdr:nvGrpSpPr>
      <xdr:grpSpPr>
        <a:xfrm>
          <a:off x="23811" y="2743456"/>
          <a:ext cx="12788395" cy="292764"/>
          <a:chOff x="134471" y="2110372"/>
          <a:chExt cx="10006542" cy="292351"/>
        </a:xfrm>
      </xdr:grpSpPr>
      <xdr:sp macro="" textlink="">
        <xdr:nvSpPr>
          <xdr:cNvPr id="8" name="Rectángulo 7">
            <a:extLst>
              <a:ext uri="{FF2B5EF4-FFF2-40B4-BE49-F238E27FC236}">
                <a16:creationId xmlns:a16="http://schemas.microsoft.com/office/drawing/2014/main" id="{7960E8C6-16D8-4296-8EE6-BF8CD2DC8D92}"/>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9" name="Rectángulo 8">
            <a:extLst>
              <a:ext uri="{FF2B5EF4-FFF2-40B4-BE49-F238E27FC236}">
                <a16:creationId xmlns:a16="http://schemas.microsoft.com/office/drawing/2014/main" id="{DD675C3A-E5A7-4884-ACA4-AB5858367BE3}"/>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0" name="Grupo 9">
          <a:extLst>
            <a:ext uri="{FF2B5EF4-FFF2-40B4-BE49-F238E27FC236}">
              <a16:creationId xmlns:a16="http://schemas.microsoft.com/office/drawing/2014/main" id="{DEE37DF2-629F-4CC6-9AF7-A3FBD57D20B9}"/>
            </a:ext>
          </a:extLst>
        </xdr:cNvPr>
        <xdr:cNvGrpSpPr/>
      </xdr:nvGrpSpPr>
      <xdr:grpSpPr>
        <a:xfrm>
          <a:off x="0" y="18424810"/>
          <a:ext cx="12835232" cy="319371"/>
          <a:chOff x="134471" y="2110373"/>
          <a:chExt cx="10006542" cy="295809"/>
        </a:xfrm>
      </xdr:grpSpPr>
      <xdr:sp macro="" textlink="">
        <xdr:nvSpPr>
          <xdr:cNvPr id="11" name="Rectángulo 10">
            <a:extLst>
              <a:ext uri="{FF2B5EF4-FFF2-40B4-BE49-F238E27FC236}">
                <a16:creationId xmlns:a16="http://schemas.microsoft.com/office/drawing/2014/main" id="{F38FC4FD-68A6-4E16-B728-BE8282E9DA21}"/>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2" name="Rectángulo 11">
            <a:extLst>
              <a:ext uri="{FF2B5EF4-FFF2-40B4-BE49-F238E27FC236}">
                <a16:creationId xmlns:a16="http://schemas.microsoft.com/office/drawing/2014/main" id="{0B89D008-0940-447E-BFB9-B4BF92B80B11}"/>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165</xdr:row>
      <xdr:rowOff>76208</xdr:rowOff>
    </xdr:from>
    <xdr:to>
      <xdr:col>16</xdr:col>
      <xdr:colOff>21431</xdr:colOff>
      <xdr:row>166</xdr:row>
      <xdr:rowOff>73817</xdr:rowOff>
    </xdr:to>
    <xdr:grpSp>
      <xdr:nvGrpSpPr>
        <xdr:cNvPr id="13" name="Grupo 12">
          <a:extLst>
            <a:ext uri="{FF2B5EF4-FFF2-40B4-BE49-F238E27FC236}">
              <a16:creationId xmlns:a16="http://schemas.microsoft.com/office/drawing/2014/main" id="{E18DD70F-DAF5-4509-AA6B-9D297F47FC57}"/>
            </a:ext>
          </a:extLst>
        </xdr:cNvPr>
        <xdr:cNvGrpSpPr/>
      </xdr:nvGrpSpPr>
      <xdr:grpSpPr>
        <a:xfrm>
          <a:off x="9525" y="31225320"/>
          <a:ext cx="12835232" cy="320357"/>
          <a:chOff x="134471" y="2110372"/>
          <a:chExt cx="10006542" cy="244668"/>
        </a:xfrm>
      </xdr:grpSpPr>
      <xdr:sp macro="" textlink="">
        <xdr:nvSpPr>
          <xdr:cNvPr id="14" name="Rectángulo 13">
            <a:extLst>
              <a:ext uri="{FF2B5EF4-FFF2-40B4-BE49-F238E27FC236}">
                <a16:creationId xmlns:a16="http://schemas.microsoft.com/office/drawing/2014/main" id="{4B469D5B-F1C8-4D26-84AD-A503BB77E977}"/>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5" name="Rectángulo 14">
            <a:extLst>
              <a:ext uri="{FF2B5EF4-FFF2-40B4-BE49-F238E27FC236}">
                <a16:creationId xmlns:a16="http://schemas.microsoft.com/office/drawing/2014/main" id="{6523918A-DA19-41D2-8B61-82E5011DDB4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6" name="Rectángulo 15">
          <a:extLst>
            <a:ext uri="{FF2B5EF4-FFF2-40B4-BE49-F238E27FC236}">
              <a16:creationId xmlns:a16="http://schemas.microsoft.com/office/drawing/2014/main" id="{6EF4E29D-5EB1-4D93-B2FF-6744D4342D4D}"/>
            </a:ext>
          </a:extLst>
        </xdr:cNvPr>
        <xdr:cNvSpPr/>
      </xdr:nvSpPr>
      <xdr:spPr>
        <a:xfrm>
          <a:off x="8434096" y="5905483"/>
          <a:ext cx="236011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7" name="Rectángulo 51">
          <a:extLst>
            <a:ext uri="{FF2B5EF4-FFF2-40B4-BE49-F238E27FC236}">
              <a16:creationId xmlns:a16="http://schemas.microsoft.com/office/drawing/2014/main" id="{DCFCD6F1-A19E-44A7-8693-D337B50ED877}"/>
            </a:ext>
          </a:extLst>
        </xdr:cNvPr>
        <xdr:cNvSpPr/>
      </xdr:nvSpPr>
      <xdr:spPr>
        <a:xfrm>
          <a:off x="7531894" y="5905481"/>
          <a:ext cx="10018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8" name="Grupo 17">
          <a:extLst>
            <a:ext uri="{FF2B5EF4-FFF2-40B4-BE49-F238E27FC236}">
              <a16:creationId xmlns:a16="http://schemas.microsoft.com/office/drawing/2014/main" id="{21136A94-30F7-4118-8173-A6B7E9585909}"/>
            </a:ext>
          </a:extLst>
        </xdr:cNvPr>
        <xdr:cNvGrpSpPr/>
      </xdr:nvGrpSpPr>
      <xdr:grpSpPr>
        <a:xfrm>
          <a:off x="9140979" y="14862149"/>
          <a:ext cx="2702395" cy="319894"/>
          <a:chOff x="5126182" y="2676368"/>
          <a:chExt cx="2365880" cy="458630"/>
        </a:xfrm>
      </xdr:grpSpPr>
      <xdr:sp macro="" textlink="">
        <xdr:nvSpPr>
          <xdr:cNvPr id="19" name="Rectángulo 18">
            <a:extLst>
              <a:ext uri="{FF2B5EF4-FFF2-40B4-BE49-F238E27FC236}">
                <a16:creationId xmlns:a16="http://schemas.microsoft.com/office/drawing/2014/main" id="{D7336A6E-48FA-4518-86AB-08B892FCE4D2}"/>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0" name="Rectángulo 51">
            <a:extLst>
              <a:ext uri="{FF2B5EF4-FFF2-40B4-BE49-F238E27FC236}">
                <a16:creationId xmlns:a16="http://schemas.microsoft.com/office/drawing/2014/main" id="{5B602B33-0BB8-4E55-B850-F5311D9EFC40}"/>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1" name="Grupo 20">
          <a:extLst>
            <a:ext uri="{FF2B5EF4-FFF2-40B4-BE49-F238E27FC236}">
              <a16:creationId xmlns:a16="http://schemas.microsoft.com/office/drawing/2014/main" id="{87128FB5-05AB-4F05-AF8F-C8DB52C39C38}"/>
            </a:ext>
          </a:extLst>
        </xdr:cNvPr>
        <xdr:cNvGrpSpPr/>
      </xdr:nvGrpSpPr>
      <xdr:grpSpPr>
        <a:xfrm>
          <a:off x="137856" y="14862149"/>
          <a:ext cx="3787113" cy="312746"/>
          <a:chOff x="5126182" y="2676369"/>
          <a:chExt cx="2934959" cy="306066"/>
        </a:xfrm>
      </xdr:grpSpPr>
      <xdr:sp macro="" textlink="">
        <xdr:nvSpPr>
          <xdr:cNvPr id="22" name="Rectángulo 21">
            <a:extLst>
              <a:ext uri="{FF2B5EF4-FFF2-40B4-BE49-F238E27FC236}">
                <a16:creationId xmlns:a16="http://schemas.microsoft.com/office/drawing/2014/main" id="{292CA78A-51D4-4378-9741-677FAE1D2F90}"/>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3" name="Rectángulo 51">
            <a:extLst>
              <a:ext uri="{FF2B5EF4-FFF2-40B4-BE49-F238E27FC236}">
                <a16:creationId xmlns:a16="http://schemas.microsoft.com/office/drawing/2014/main" id="{3FE9489B-E605-40D9-A1E7-B75D3EEAA73F}"/>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4" name="Grupo 23">
          <a:extLst>
            <a:ext uri="{FF2B5EF4-FFF2-40B4-BE49-F238E27FC236}">
              <a16:creationId xmlns:a16="http://schemas.microsoft.com/office/drawing/2014/main" id="{390C88D3-9BFC-4AA7-82CD-0393168989B3}"/>
            </a:ext>
          </a:extLst>
        </xdr:cNvPr>
        <xdr:cNvGrpSpPr/>
      </xdr:nvGrpSpPr>
      <xdr:grpSpPr>
        <a:xfrm>
          <a:off x="4691733" y="14875378"/>
          <a:ext cx="3739268" cy="296082"/>
          <a:chOff x="5126182" y="2676369"/>
          <a:chExt cx="2468623" cy="364024"/>
        </a:xfrm>
      </xdr:grpSpPr>
      <xdr:sp macro="" textlink="">
        <xdr:nvSpPr>
          <xdr:cNvPr id="25" name="Rectángulo 24">
            <a:extLst>
              <a:ext uri="{FF2B5EF4-FFF2-40B4-BE49-F238E27FC236}">
                <a16:creationId xmlns:a16="http://schemas.microsoft.com/office/drawing/2014/main" id="{4838FA7B-E8E2-4964-B525-F3A6E318B398}"/>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6" name="Rectángulo 51">
            <a:extLst>
              <a:ext uri="{FF2B5EF4-FFF2-40B4-BE49-F238E27FC236}">
                <a16:creationId xmlns:a16="http://schemas.microsoft.com/office/drawing/2014/main" id="{ECF9EABB-59CD-4531-A1FF-6B8D7A18717F}"/>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7" name="Grupo 26">
          <a:extLst>
            <a:ext uri="{FF2B5EF4-FFF2-40B4-BE49-F238E27FC236}">
              <a16:creationId xmlns:a16="http://schemas.microsoft.com/office/drawing/2014/main" id="{B1A596F7-185C-4E3A-AB29-E7D02FFBC02F}"/>
            </a:ext>
          </a:extLst>
        </xdr:cNvPr>
        <xdr:cNvGrpSpPr/>
      </xdr:nvGrpSpPr>
      <xdr:grpSpPr>
        <a:xfrm>
          <a:off x="125950" y="8155355"/>
          <a:ext cx="4695093" cy="471066"/>
          <a:chOff x="5126182" y="2676369"/>
          <a:chExt cx="3525241" cy="621479"/>
        </a:xfrm>
      </xdr:grpSpPr>
      <xdr:sp macro="" textlink="">
        <xdr:nvSpPr>
          <xdr:cNvPr id="28" name="Rectángulo 27">
            <a:extLst>
              <a:ext uri="{FF2B5EF4-FFF2-40B4-BE49-F238E27FC236}">
                <a16:creationId xmlns:a16="http://schemas.microsoft.com/office/drawing/2014/main" id="{2C8D8794-ED94-4210-BBD2-BE84BAC31499}"/>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29" name="Rectángulo 51">
            <a:extLst>
              <a:ext uri="{FF2B5EF4-FFF2-40B4-BE49-F238E27FC236}">
                <a16:creationId xmlns:a16="http://schemas.microsoft.com/office/drawing/2014/main" id="{5ACB7131-15DA-41F5-9D79-50FE99863831}"/>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0" name="Grupo 29">
          <a:extLst>
            <a:ext uri="{FF2B5EF4-FFF2-40B4-BE49-F238E27FC236}">
              <a16:creationId xmlns:a16="http://schemas.microsoft.com/office/drawing/2014/main" id="{5C650B7E-D00F-4631-96B8-C2EBE209E71C}"/>
            </a:ext>
          </a:extLst>
        </xdr:cNvPr>
        <xdr:cNvGrpSpPr/>
      </xdr:nvGrpSpPr>
      <xdr:grpSpPr>
        <a:xfrm>
          <a:off x="149764" y="18828320"/>
          <a:ext cx="3806162" cy="288413"/>
          <a:chOff x="5188457" y="2710569"/>
          <a:chExt cx="2906169" cy="277296"/>
        </a:xfrm>
      </xdr:grpSpPr>
      <xdr:sp macro="" textlink="">
        <xdr:nvSpPr>
          <xdr:cNvPr id="31" name="Rectángulo 30">
            <a:extLst>
              <a:ext uri="{FF2B5EF4-FFF2-40B4-BE49-F238E27FC236}">
                <a16:creationId xmlns:a16="http://schemas.microsoft.com/office/drawing/2014/main" id="{57FFDCFD-03A7-4794-AC33-D7B6F297D5A2}"/>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2" name="Rectángulo 51">
            <a:extLst>
              <a:ext uri="{FF2B5EF4-FFF2-40B4-BE49-F238E27FC236}">
                <a16:creationId xmlns:a16="http://schemas.microsoft.com/office/drawing/2014/main" id="{A2959543-BDF4-439C-9CE7-8EE429734444}"/>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3" name="Grupo 32">
          <a:extLst>
            <a:ext uri="{FF2B5EF4-FFF2-40B4-BE49-F238E27FC236}">
              <a16:creationId xmlns:a16="http://schemas.microsoft.com/office/drawing/2014/main" id="{02E61707-226F-40ED-A26D-E658EC3E8E78}"/>
            </a:ext>
          </a:extLst>
        </xdr:cNvPr>
        <xdr:cNvGrpSpPr/>
      </xdr:nvGrpSpPr>
      <xdr:grpSpPr>
        <a:xfrm>
          <a:off x="8450050" y="18840255"/>
          <a:ext cx="3257925" cy="375451"/>
          <a:chOff x="5126182" y="2676369"/>
          <a:chExt cx="2628631" cy="338131"/>
        </a:xfrm>
      </xdr:grpSpPr>
      <xdr:sp macro="" textlink="">
        <xdr:nvSpPr>
          <xdr:cNvPr id="34" name="Rectángulo 33">
            <a:extLst>
              <a:ext uri="{FF2B5EF4-FFF2-40B4-BE49-F238E27FC236}">
                <a16:creationId xmlns:a16="http://schemas.microsoft.com/office/drawing/2014/main" id="{D316A986-6888-4AC3-8C84-68042055ECD4}"/>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5" name="Rectángulo 51">
            <a:extLst>
              <a:ext uri="{FF2B5EF4-FFF2-40B4-BE49-F238E27FC236}">
                <a16:creationId xmlns:a16="http://schemas.microsoft.com/office/drawing/2014/main" id="{DB6C9C5A-125F-45D9-8AF9-0871F1E45462}"/>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6" name="Grupo 35">
          <a:extLst>
            <a:ext uri="{FF2B5EF4-FFF2-40B4-BE49-F238E27FC236}">
              <a16:creationId xmlns:a16="http://schemas.microsoft.com/office/drawing/2014/main" id="{D9D5335A-627C-4BCA-AD84-930894BD82A6}"/>
            </a:ext>
          </a:extLst>
        </xdr:cNvPr>
        <xdr:cNvGrpSpPr/>
      </xdr:nvGrpSpPr>
      <xdr:grpSpPr>
        <a:xfrm>
          <a:off x="8414335" y="20333907"/>
          <a:ext cx="3421896" cy="456430"/>
          <a:chOff x="5126182" y="2676369"/>
          <a:chExt cx="2485144" cy="334295"/>
        </a:xfrm>
      </xdr:grpSpPr>
      <xdr:sp macro="" textlink="">
        <xdr:nvSpPr>
          <xdr:cNvPr id="37" name="Rectángulo 36">
            <a:extLst>
              <a:ext uri="{FF2B5EF4-FFF2-40B4-BE49-F238E27FC236}">
                <a16:creationId xmlns:a16="http://schemas.microsoft.com/office/drawing/2014/main" id="{D9047BC2-5957-408A-AB68-B5E93711E405}"/>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8" name="Rectángulo 51">
            <a:extLst>
              <a:ext uri="{FF2B5EF4-FFF2-40B4-BE49-F238E27FC236}">
                <a16:creationId xmlns:a16="http://schemas.microsoft.com/office/drawing/2014/main" id="{B845CD04-0A47-485D-B78B-B8200215EE62}"/>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39" name="Grupo 38">
          <a:extLst>
            <a:ext uri="{FF2B5EF4-FFF2-40B4-BE49-F238E27FC236}">
              <a16:creationId xmlns:a16="http://schemas.microsoft.com/office/drawing/2014/main" id="{5BE2CABB-120F-4810-81D6-9254A7939A37}"/>
            </a:ext>
          </a:extLst>
        </xdr:cNvPr>
        <xdr:cNvGrpSpPr/>
      </xdr:nvGrpSpPr>
      <xdr:grpSpPr>
        <a:xfrm>
          <a:off x="125950" y="21996143"/>
          <a:ext cx="4568164" cy="423810"/>
          <a:chOff x="5179410" y="2676369"/>
          <a:chExt cx="2474347" cy="389573"/>
        </a:xfrm>
      </xdr:grpSpPr>
      <xdr:sp macro="" textlink="">
        <xdr:nvSpPr>
          <xdr:cNvPr id="40" name="Rectángulo 39">
            <a:extLst>
              <a:ext uri="{FF2B5EF4-FFF2-40B4-BE49-F238E27FC236}">
                <a16:creationId xmlns:a16="http://schemas.microsoft.com/office/drawing/2014/main" id="{5DB9EDC0-13A2-4235-A89F-768012C82444}"/>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1" name="Rectángulo 51">
            <a:extLst>
              <a:ext uri="{FF2B5EF4-FFF2-40B4-BE49-F238E27FC236}">
                <a16:creationId xmlns:a16="http://schemas.microsoft.com/office/drawing/2014/main" id="{A11274E2-A424-4A99-ACA7-6422FC703D05}"/>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136</xdr:row>
      <xdr:rowOff>16937</xdr:rowOff>
    </xdr:from>
    <xdr:to>
      <xdr:col>14</xdr:col>
      <xdr:colOff>11904</xdr:colOff>
      <xdr:row>138</xdr:row>
      <xdr:rowOff>119063</xdr:rowOff>
    </xdr:to>
    <xdr:grpSp>
      <xdr:nvGrpSpPr>
        <xdr:cNvPr id="42" name="Grupo 41">
          <a:extLst>
            <a:ext uri="{FF2B5EF4-FFF2-40B4-BE49-F238E27FC236}">
              <a16:creationId xmlns:a16="http://schemas.microsoft.com/office/drawing/2014/main" id="{9FD56F25-652D-4D19-BCCC-FC59DA5792E9}"/>
            </a:ext>
          </a:extLst>
        </xdr:cNvPr>
        <xdr:cNvGrpSpPr/>
      </xdr:nvGrpSpPr>
      <xdr:grpSpPr>
        <a:xfrm>
          <a:off x="8411950" y="25600615"/>
          <a:ext cx="3431421" cy="527208"/>
          <a:chOff x="5126182" y="2676369"/>
          <a:chExt cx="1379238" cy="464214"/>
        </a:xfrm>
      </xdr:grpSpPr>
      <xdr:sp macro="" textlink="">
        <xdr:nvSpPr>
          <xdr:cNvPr id="43" name="Rectángulo 42">
            <a:extLst>
              <a:ext uri="{FF2B5EF4-FFF2-40B4-BE49-F238E27FC236}">
                <a16:creationId xmlns:a16="http://schemas.microsoft.com/office/drawing/2014/main" id="{B2810DFE-B7D7-401A-8105-D343F8BCB2B2}"/>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4" name="Rectángulo 51">
            <a:extLst>
              <a:ext uri="{FF2B5EF4-FFF2-40B4-BE49-F238E27FC236}">
                <a16:creationId xmlns:a16="http://schemas.microsoft.com/office/drawing/2014/main" id="{C80C26F4-684C-4BB6-AED5-A6216C336467}"/>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5" name="Grupo 44">
          <a:extLst>
            <a:ext uri="{FF2B5EF4-FFF2-40B4-BE49-F238E27FC236}">
              <a16:creationId xmlns:a16="http://schemas.microsoft.com/office/drawing/2014/main" id="{CD209C7D-7DEF-4BA7-AFDD-450E860B1082}"/>
            </a:ext>
          </a:extLst>
        </xdr:cNvPr>
        <xdr:cNvGrpSpPr/>
      </xdr:nvGrpSpPr>
      <xdr:grpSpPr>
        <a:xfrm flipH="1">
          <a:off x="4551238" y="19040924"/>
          <a:ext cx="3315741" cy="2320954"/>
          <a:chOff x="3890519" y="17888777"/>
          <a:chExt cx="1885950" cy="2047875"/>
        </a:xfrm>
      </xdr:grpSpPr>
      <xdr:pic>
        <xdr:nvPicPr>
          <xdr:cNvPr id="46" name="Imagen 45">
            <a:extLst>
              <a:ext uri="{FF2B5EF4-FFF2-40B4-BE49-F238E27FC236}">
                <a16:creationId xmlns:a16="http://schemas.microsoft.com/office/drawing/2014/main" id="{15715EE2-39FA-4053-8E4B-DBA11B02E674}"/>
              </a:ext>
            </a:extLst>
          </xdr:cNvPr>
          <xdr:cNvPicPr>
            <a:picLocks noChangeAspect="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7" name="Imagen 46">
            <a:extLst>
              <a:ext uri="{FF2B5EF4-FFF2-40B4-BE49-F238E27FC236}">
                <a16:creationId xmlns:a16="http://schemas.microsoft.com/office/drawing/2014/main" id="{668AC787-EF48-4D8C-99E8-08BD1DE0056E}"/>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8" name="Imagen 47">
            <a:extLst>
              <a:ext uri="{FF2B5EF4-FFF2-40B4-BE49-F238E27FC236}">
                <a16:creationId xmlns:a16="http://schemas.microsoft.com/office/drawing/2014/main" id="{78963682-B055-4C96-A05C-76B13F96FCBC}"/>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49" name="Rectángulo: esquinas redondeadas 51">
            <a:extLst>
              <a:ext uri="{FF2B5EF4-FFF2-40B4-BE49-F238E27FC236}">
                <a16:creationId xmlns:a16="http://schemas.microsoft.com/office/drawing/2014/main" id="{CCB490CD-9CB2-4570-86CF-E2175ECC9765}"/>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0" name="58 Imagen" descr="siluetas-de-parejas.jpg">
          <a:extLst>
            <a:ext uri="{FF2B5EF4-FFF2-40B4-BE49-F238E27FC236}">
              <a16:creationId xmlns:a16="http://schemas.microsoft.com/office/drawing/2014/main" id="{9CAA15D8-0F97-483F-8AC3-03022CAE33C7}"/>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5141119" y="22871907"/>
          <a:ext cx="6810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149</xdr:row>
      <xdr:rowOff>28568</xdr:rowOff>
    </xdr:from>
    <xdr:to>
      <xdr:col>5</xdr:col>
      <xdr:colOff>11907</xdr:colOff>
      <xdr:row>151</xdr:row>
      <xdr:rowOff>119062</xdr:rowOff>
    </xdr:to>
    <xdr:grpSp>
      <xdr:nvGrpSpPr>
        <xdr:cNvPr id="51" name="Grupo 50">
          <a:extLst>
            <a:ext uri="{FF2B5EF4-FFF2-40B4-BE49-F238E27FC236}">
              <a16:creationId xmlns:a16="http://schemas.microsoft.com/office/drawing/2014/main" id="{080BC85A-9F8F-427C-9F62-4D4AC295BF35}"/>
            </a:ext>
          </a:extLst>
        </xdr:cNvPr>
        <xdr:cNvGrpSpPr/>
      </xdr:nvGrpSpPr>
      <xdr:grpSpPr>
        <a:xfrm>
          <a:off x="57150" y="28209973"/>
          <a:ext cx="3874964" cy="468345"/>
          <a:chOff x="5126182" y="2676369"/>
          <a:chExt cx="3088008" cy="376901"/>
        </a:xfrm>
      </xdr:grpSpPr>
      <xdr:sp macro="" textlink="">
        <xdr:nvSpPr>
          <xdr:cNvPr id="52" name="Rectángulo 51">
            <a:extLst>
              <a:ext uri="{FF2B5EF4-FFF2-40B4-BE49-F238E27FC236}">
                <a16:creationId xmlns:a16="http://schemas.microsoft.com/office/drawing/2014/main" id="{A2BE569F-D3CF-4CB1-8849-9F96164F0DB4}"/>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3" name="Rectángulo 51">
            <a:extLst>
              <a:ext uri="{FF2B5EF4-FFF2-40B4-BE49-F238E27FC236}">
                <a16:creationId xmlns:a16="http://schemas.microsoft.com/office/drawing/2014/main" id="{2D195260-0863-4152-B3BC-71F7228DB536}"/>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167</xdr:row>
      <xdr:rowOff>95252</xdr:rowOff>
    </xdr:from>
    <xdr:to>
      <xdr:col>5</xdr:col>
      <xdr:colOff>4761</xdr:colOff>
      <xdr:row>169</xdr:row>
      <xdr:rowOff>120723</xdr:rowOff>
    </xdr:to>
    <xdr:grpSp>
      <xdr:nvGrpSpPr>
        <xdr:cNvPr id="54" name="Grupo 53">
          <a:extLst>
            <a:ext uri="{FF2B5EF4-FFF2-40B4-BE49-F238E27FC236}">
              <a16:creationId xmlns:a16="http://schemas.microsoft.com/office/drawing/2014/main" id="{911AE01B-70B2-41B0-A309-EC273D8CA314}"/>
            </a:ext>
          </a:extLst>
        </xdr:cNvPr>
        <xdr:cNvGrpSpPr/>
      </xdr:nvGrpSpPr>
      <xdr:grpSpPr>
        <a:xfrm>
          <a:off x="149760" y="31669446"/>
          <a:ext cx="3775208" cy="403322"/>
          <a:chOff x="5221300" y="2676368"/>
          <a:chExt cx="2583135" cy="457540"/>
        </a:xfrm>
      </xdr:grpSpPr>
      <xdr:sp macro="" textlink="">
        <xdr:nvSpPr>
          <xdr:cNvPr id="55" name="Rectángulo 54">
            <a:extLst>
              <a:ext uri="{FF2B5EF4-FFF2-40B4-BE49-F238E27FC236}">
                <a16:creationId xmlns:a16="http://schemas.microsoft.com/office/drawing/2014/main" id="{8062129B-E5FC-4DC6-96A0-381CE0593247}"/>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6" name="Rectángulo 51">
            <a:extLst>
              <a:ext uri="{FF2B5EF4-FFF2-40B4-BE49-F238E27FC236}">
                <a16:creationId xmlns:a16="http://schemas.microsoft.com/office/drawing/2014/main" id="{A4332C42-BA67-40C5-AAF1-26E8D3A44BD0}"/>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178</xdr:row>
      <xdr:rowOff>114307</xdr:rowOff>
    </xdr:from>
    <xdr:to>
      <xdr:col>5</xdr:col>
      <xdr:colOff>4761</xdr:colOff>
      <xdr:row>180</xdr:row>
      <xdr:rowOff>119063</xdr:rowOff>
    </xdr:to>
    <xdr:grpSp>
      <xdr:nvGrpSpPr>
        <xdr:cNvPr id="57" name="Grupo 56">
          <a:extLst>
            <a:ext uri="{FF2B5EF4-FFF2-40B4-BE49-F238E27FC236}">
              <a16:creationId xmlns:a16="http://schemas.microsoft.com/office/drawing/2014/main" id="{57BCF775-71A2-4786-9132-A8F821DE3DEB}"/>
            </a:ext>
          </a:extLst>
        </xdr:cNvPr>
        <xdr:cNvGrpSpPr/>
      </xdr:nvGrpSpPr>
      <xdr:grpSpPr>
        <a:xfrm>
          <a:off x="137856" y="34120919"/>
          <a:ext cx="3787112" cy="382607"/>
          <a:chOff x="5126182" y="2676369"/>
          <a:chExt cx="3025916" cy="499257"/>
        </a:xfrm>
      </xdr:grpSpPr>
      <xdr:sp macro="" textlink="">
        <xdr:nvSpPr>
          <xdr:cNvPr id="58" name="Rectángulo 57">
            <a:extLst>
              <a:ext uri="{FF2B5EF4-FFF2-40B4-BE49-F238E27FC236}">
                <a16:creationId xmlns:a16="http://schemas.microsoft.com/office/drawing/2014/main" id="{115FEC33-2A9F-42ED-895D-E97CFBB4AE8C}"/>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59" name="Rectángulo 51">
            <a:extLst>
              <a:ext uri="{FF2B5EF4-FFF2-40B4-BE49-F238E27FC236}">
                <a16:creationId xmlns:a16="http://schemas.microsoft.com/office/drawing/2014/main" id="{ECA6EE67-6EFD-4455-B8F9-42919CB7AF29}"/>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167</xdr:row>
      <xdr:rowOff>102394</xdr:rowOff>
    </xdr:from>
    <xdr:to>
      <xdr:col>13</xdr:col>
      <xdr:colOff>11906</xdr:colOff>
      <xdr:row>169</xdr:row>
      <xdr:rowOff>119064</xdr:rowOff>
    </xdr:to>
    <xdr:grpSp>
      <xdr:nvGrpSpPr>
        <xdr:cNvPr id="60" name="Grupo 59">
          <a:extLst>
            <a:ext uri="{FF2B5EF4-FFF2-40B4-BE49-F238E27FC236}">
              <a16:creationId xmlns:a16="http://schemas.microsoft.com/office/drawing/2014/main" id="{8E8B0887-E3D1-402A-A469-C3EA436F3B67}"/>
            </a:ext>
          </a:extLst>
        </xdr:cNvPr>
        <xdr:cNvGrpSpPr/>
      </xdr:nvGrpSpPr>
      <xdr:grpSpPr>
        <a:xfrm>
          <a:off x="7376779" y="31676588"/>
          <a:ext cx="3569197" cy="394521"/>
          <a:chOff x="5126182" y="2676368"/>
          <a:chExt cx="2555676" cy="402677"/>
        </a:xfrm>
      </xdr:grpSpPr>
      <xdr:sp macro="" textlink="">
        <xdr:nvSpPr>
          <xdr:cNvPr id="61" name="Rectángulo 60">
            <a:extLst>
              <a:ext uri="{FF2B5EF4-FFF2-40B4-BE49-F238E27FC236}">
                <a16:creationId xmlns:a16="http://schemas.microsoft.com/office/drawing/2014/main" id="{DA1036DA-F13E-42C0-AE09-FB0149D047C5}"/>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2" name="Rectángulo 51">
            <a:extLst>
              <a:ext uri="{FF2B5EF4-FFF2-40B4-BE49-F238E27FC236}">
                <a16:creationId xmlns:a16="http://schemas.microsoft.com/office/drawing/2014/main" id="{7C0337C4-9439-4B94-B021-F21F43A987F0}"/>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3" name="Gráfico 62">
          <a:extLst>
            <a:ext uri="{FF2B5EF4-FFF2-40B4-BE49-F238E27FC236}">
              <a16:creationId xmlns:a16="http://schemas.microsoft.com/office/drawing/2014/main" id="{A7AE7934-4A77-4401-9100-44E1024F9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701386</xdr:colOff>
      <xdr:row>0</xdr:row>
      <xdr:rowOff>51025</xdr:rowOff>
    </xdr:from>
    <xdr:to>
      <xdr:col>14</xdr:col>
      <xdr:colOff>631031</xdr:colOff>
      <xdr:row>3</xdr:row>
      <xdr:rowOff>11904</xdr:rowOff>
    </xdr:to>
    <xdr:sp macro="" textlink="">
      <xdr:nvSpPr>
        <xdr:cNvPr id="64" name="Rectángulo 63">
          <a:extLst>
            <a:ext uri="{FF2B5EF4-FFF2-40B4-BE49-F238E27FC236}">
              <a16:creationId xmlns:a16="http://schemas.microsoft.com/office/drawing/2014/main" id="{037ED0C2-1FD0-4466-B8D2-960CDB06C608}"/>
            </a:ext>
          </a:extLst>
        </xdr:cNvPr>
        <xdr:cNvSpPr/>
      </xdr:nvSpPr>
      <xdr:spPr>
        <a:xfrm>
          <a:off x="3720811" y="51025"/>
          <a:ext cx="8721220"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Warmi Ñan</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5" name="Grupo 64">
          <a:extLst>
            <a:ext uri="{FF2B5EF4-FFF2-40B4-BE49-F238E27FC236}">
              <a16:creationId xmlns:a16="http://schemas.microsoft.com/office/drawing/2014/main" id="{70B66BD2-87EA-499A-B40A-56FE71587135}"/>
            </a:ext>
          </a:extLst>
        </xdr:cNvPr>
        <xdr:cNvGrpSpPr/>
      </xdr:nvGrpSpPr>
      <xdr:grpSpPr>
        <a:xfrm>
          <a:off x="7386303" y="3133018"/>
          <a:ext cx="2674183" cy="574733"/>
          <a:chOff x="5162050" y="2385041"/>
          <a:chExt cx="2585014" cy="561026"/>
        </a:xfrm>
      </xdr:grpSpPr>
      <xdr:sp macro="" textlink="">
        <xdr:nvSpPr>
          <xdr:cNvPr id="66" name="Rectángulo 65">
            <a:extLst>
              <a:ext uri="{FF2B5EF4-FFF2-40B4-BE49-F238E27FC236}">
                <a16:creationId xmlns:a16="http://schemas.microsoft.com/office/drawing/2014/main" id="{7DB196AA-36D6-4FB0-AB24-1CDAC51D92B6}"/>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7" name="Rectángulo 51">
            <a:extLst>
              <a:ext uri="{FF2B5EF4-FFF2-40B4-BE49-F238E27FC236}">
                <a16:creationId xmlns:a16="http://schemas.microsoft.com/office/drawing/2014/main" id="{304E6BB9-BBA2-4DD5-816C-BB0935DC4CFA}"/>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8" name="Cerrar llave 67">
          <a:extLst>
            <a:ext uri="{FF2B5EF4-FFF2-40B4-BE49-F238E27FC236}">
              <a16:creationId xmlns:a16="http://schemas.microsoft.com/office/drawing/2014/main" id="{767FBC34-1889-4994-8F64-FC9B2C9F8D4A}"/>
            </a:ext>
          </a:extLst>
        </xdr:cNvPr>
        <xdr:cNvSpPr/>
      </xdr:nvSpPr>
      <xdr:spPr>
        <a:xfrm>
          <a:off x="4886665" y="22879051"/>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187</xdr:row>
      <xdr:rowOff>11906</xdr:rowOff>
    </xdr:from>
    <xdr:to>
      <xdr:col>15</xdr:col>
      <xdr:colOff>83342</xdr:colOff>
      <xdr:row>188</xdr:row>
      <xdr:rowOff>11906</xdr:rowOff>
    </xdr:to>
    <xdr:grpSp>
      <xdr:nvGrpSpPr>
        <xdr:cNvPr id="69" name="Grupo 68">
          <a:extLst>
            <a:ext uri="{FF2B5EF4-FFF2-40B4-BE49-F238E27FC236}">
              <a16:creationId xmlns:a16="http://schemas.microsoft.com/office/drawing/2014/main" id="{0B9E083C-EB4D-459C-9816-95AADF9EBDB3}"/>
            </a:ext>
          </a:extLst>
        </xdr:cNvPr>
        <xdr:cNvGrpSpPr/>
      </xdr:nvGrpSpPr>
      <xdr:grpSpPr>
        <a:xfrm>
          <a:off x="11905" y="35962877"/>
          <a:ext cx="12800301" cy="322748"/>
          <a:chOff x="134471" y="2110372"/>
          <a:chExt cx="10006542" cy="244668"/>
        </a:xfrm>
      </xdr:grpSpPr>
      <xdr:sp macro="" textlink="">
        <xdr:nvSpPr>
          <xdr:cNvPr id="70" name="Rectángulo 69">
            <a:extLst>
              <a:ext uri="{FF2B5EF4-FFF2-40B4-BE49-F238E27FC236}">
                <a16:creationId xmlns:a16="http://schemas.microsoft.com/office/drawing/2014/main" id="{637F25E6-E147-40B4-B260-046B56E4C70A}"/>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1" name="Rectángulo 70">
            <a:extLst>
              <a:ext uri="{FF2B5EF4-FFF2-40B4-BE49-F238E27FC236}">
                <a16:creationId xmlns:a16="http://schemas.microsoft.com/office/drawing/2014/main" id="{B68C849A-7A5F-4482-956C-FF66D1C6E7E7}"/>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188</xdr:row>
      <xdr:rowOff>180976</xdr:rowOff>
    </xdr:from>
    <xdr:to>
      <xdr:col>5</xdr:col>
      <xdr:colOff>762000</xdr:colOff>
      <xdr:row>191</xdr:row>
      <xdr:rowOff>127000</xdr:rowOff>
    </xdr:to>
    <xdr:sp macro="" textlink="">
      <xdr:nvSpPr>
        <xdr:cNvPr id="72" name="Rectángulo 71">
          <a:extLst>
            <a:ext uri="{FF2B5EF4-FFF2-40B4-BE49-F238E27FC236}">
              <a16:creationId xmlns:a16="http://schemas.microsoft.com/office/drawing/2014/main" id="{982363C2-C4C0-4185-B514-5A23601B735D}"/>
            </a:ext>
          </a:extLst>
        </xdr:cNvPr>
        <xdr:cNvSpPr/>
      </xdr:nvSpPr>
      <xdr:spPr>
        <a:xfrm>
          <a:off x="1219201" y="36471226"/>
          <a:ext cx="3457574"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2025 en relación al año 2024</a:t>
          </a:r>
        </a:p>
      </xdr:txBody>
    </xdr:sp>
    <xdr:clientData/>
  </xdr:twoCellAnchor>
  <xdr:twoCellAnchor>
    <xdr:from>
      <xdr:col>1</xdr:col>
      <xdr:colOff>13607</xdr:colOff>
      <xdr:row>188</xdr:row>
      <xdr:rowOff>190500</xdr:rowOff>
    </xdr:from>
    <xdr:to>
      <xdr:col>2</xdr:col>
      <xdr:colOff>226219</xdr:colOff>
      <xdr:row>189</xdr:row>
      <xdr:rowOff>128323</xdr:rowOff>
    </xdr:to>
    <xdr:sp macro="" textlink="">
      <xdr:nvSpPr>
        <xdr:cNvPr id="73" name="Rectángulo 51">
          <a:extLst>
            <a:ext uri="{FF2B5EF4-FFF2-40B4-BE49-F238E27FC236}">
              <a16:creationId xmlns:a16="http://schemas.microsoft.com/office/drawing/2014/main" id="{905E2156-15B3-4CA5-9283-F5E2435E33F2}"/>
            </a:ext>
          </a:extLst>
        </xdr:cNvPr>
        <xdr:cNvSpPr/>
      </xdr:nvSpPr>
      <xdr:spPr>
        <a:xfrm>
          <a:off x="137432" y="36480750"/>
          <a:ext cx="1231787"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195</xdr:row>
      <xdr:rowOff>69272</xdr:rowOff>
    </xdr:from>
    <xdr:to>
      <xdr:col>14</xdr:col>
      <xdr:colOff>458231</xdr:colOff>
      <xdr:row>206</xdr:row>
      <xdr:rowOff>101063</xdr:rowOff>
    </xdr:to>
    <xdr:sp macro="" textlink="">
      <xdr:nvSpPr>
        <xdr:cNvPr id="74" name="CuadroTexto 73">
          <a:extLst>
            <a:ext uri="{FF2B5EF4-FFF2-40B4-BE49-F238E27FC236}">
              <a16:creationId xmlns:a16="http://schemas.microsoft.com/office/drawing/2014/main" id="{BB19E3FC-E475-41F0-976E-D886139822E2}"/>
            </a:ext>
          </a:extLst>
        </xdr:cNvPr>
        <xdr:cNvSpPr txBox="1"/>
      </xdr:nvSpPr>
      <xdr:spPr>
        <a:xfrm>
          <a:off x="6850207" y="38035922"/>
          <a:ext cx="5419024" cy="698541"/>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13,4 puntos porcentuales en el periodo de </a:t>
          </a:r>
          <a:r>
            <a:rPr lang="es-PE" sz="1100" b="0" i="1"/>
            <a:t>enero a abril frente a lo registrado en el mismo periodo del año anterior.</a:t>
          </a:r>
        </a:p>
      </xdr:txBody>
    </xdr:sp>
    <xdr:clientData/>
  </xdr:twoCellAnchor>
  <xdr:twoCellAnchor>
    <xdr:from>
      <xdr:col>6</xdr:col>
      <xdr:colOff>112568</xdr:colOff>
      <xdr:row>196</xdr:row>
      <xdr:rowOff>121229</xdr:rowOff>
    </xdr:from>
    <xdr:to>
      <xdr:col>8</xdr:col>
      <xdr:colOff>25979</xdr:colOff>
      <xdr:row>206</xdr:row>
      <xdr:rowOff>60492</xdr:rowOff>
    </xdr:to>
    <xdr:sp macro="" textlink="">
      <xdr:nvSpPr>
        <xdr:cNvPr id="75" name="Flecha a la derecha con bandas 9">
          <a:extLst>
            <a:ext uri="{FF2B5EF4-FFF2-40B4-BE49-F238E27FC236}">
              <a16:creationId xmlns:a16="http://schemas.microsoft.com/office/drawing/2014/main" id="{5E360BA6-020A-4913-A5A1-B6D014B6CB97}"/>
            </a:ext>
          </a:extLst>
        </xdr:cNvPr>
        <xdr:cNvSpPr/>
      </xdr:nvSpPr>
      <xdr:spPr bwMode="auto">
        <a:xfrm>
          <a:off x="4922693" y="38287904"/>
          <a:ext cx="1704111" cy="405988"/>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7</xdr:col>
      <xdr:colOff>776557</xdr:colOff>
      <xdr:row>60</xdr:row>
      <xdr:rowOff>54375</xdr:rowOff>
    </xdr:from>
    <xdr:to>
      <xdr:col>13</xdr:col>
      <xdr:colOff>371745</xdr:colOff>
      <xdr:row>76</xdr:row>
      <xdr:rowOff>112242</xdr:rowOff>
    </xdr:to>
    <xdr:graphicFrame macro="">
      <xdr:nvGraphicFramePr>
        <xdr:cNvPr id="76" name="Gráfico 75">
          <a:extLst>
            <a:ext uri="{FF2B5EF4-FFF2-40B4-BE49-F238E27FC236}">
              <a16:creationId xmlns:a16="http://schemas.microsoft.com/office/drawing/2014/main" id="{4B2DE0C4-7654-4DFF-B30C-83FBC9992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133145</xdr:colOff>
      <xdr:row>149</xdr:row>
      <xdr:rowOff>79113</xdr:rowOff>
    </xdr:from>
    <xdr:to>
      <xdr:col>14</xdr:col>
      <xdr:colOff>580232</xdr:colOff>
      <xdr:row>163</xdr:row>
      <xdr:rowOff>87923</xdr:rowOff>
    </xdr:to>
    <xdr:grpSp>
      <xdr:nvGrpSpPr>
        <xdr:cNvPr id="77" name="Grupo 76">
          <a:extLst>
            <a:ext uri="{FF2B5EF4-FFF2-40B4-BE49-F238E27FC236}">
              <a16:creationId xmlns:a16="http://schemas.microsoft.com/office/drawing/2014/main" id="{AA2C7916-0D66-4F09-AF18-C18042BB6199}"/>
            </a:ext>
          </a:extLst>
        </xdr:cNvPr>
        <xdr:cNvGrpSpPr/>
      </xdr:nvGrpSpPr>
      <xdr:grpSpPr>
        <a:xfrm>
          <a:off x="4950748" y="28260518"/>
          <a:ext cx="7460951" cy="2622281"/>
          <a:chOff x="10390185" y="6369844"/>
          <a:chExt cx="4798220" cy="3948906"/>
        </a:xfrm>
      </xdr:grpSpPr>
      <xdr:graphicFrame macro="">
        <xdr:nvGraphicFramePr>
          <xdr:cNvPr id="78" name="Chart 5">
            <a:extLst>
              <a:ext uri="{FF2B5EF4-FFF2-40B4-BE49-F238E27FC236}">
                <a16:creationId xmlns:a16="http://schemas.microsoft.com/office/drawing/2014/main" id="{824F7CA3-5BDF-470A-BA40-9ECD16FF79DF}"/>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79" name="CuadroTexto 78">
            <a:extLst>
              <a:ext uri="{FF2B5EF4-FFF2-40B4-BE49-F238E27FC236}">
                <a16:creationId xmlns:a16="http://schemas.microsoft.com/office/drawing/2014/main" id="{17DB9609-4C03-4465-88DC-058EDFFDB3D0}"/>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0" name="CuadroTexto 79">
          <a:extLst>
            <a:ext uri="{FF2B5EF4-FFF2-40B4-BE49-F238E27FC236}">
              <a16:creationId xmlns:a16="http://schemas.microsoft.com/office/drawing/2014/main" id="{09CCC874-6D9D-488C-9736-7BD46BED560C}"/>
            </a:ext>
          </a:extLst>
        </xdr:cNvPr>
        <xdr:cNvSpPr txBox="1"/>
      </xdr:nvSpPr>
      <xdr:spPr>
        <a:xfrm>
          <a:off x="76200" y="1952624"/>
          <a:ext cx="12658724" cy="579900"/>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Warmi Ñan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207</xdr:row>
      <xdr:rowOff>168228</xdr:rowOff>
    </xdr:from>
    <xdr:to>
      <xdr:col>15</xdr:col>
      <xdr:colOff>71437</xdr:colOff>
      <xdr:row>209</xdr:row>
      <xdr:rowOff>106776</xdr:rowOff>
    </xdr:to>
    <xdr:grpSp>
      <xdr:nvGrpSpPr>
        <xdr:cNvPr id="81" name="Grupo 80">
          <a:extLst>
            <a:ext uri="{FF2B5EF4-FFF2-40B4-BE49-F238E27FC236}">
              <a16:creationId xmlns:a16="http://schemas.microsoft.com/office/drawing/2014/main" id="{ED5C6BDD-2094-4E8B-A550-C05D314412E8}"/>
            </a:ext>
          </a:extLst>
        </xdr:cNvPr>
        <xdr:cNvGrpSpPr/>
      </xdr:nvGrpSpPr>
      <xdr:grpSpPr>
        <a:xfrm>
          <a:off x="0" y="39149881"/>
          <a:ext cx="12800301" cy="316399"/>
          <a:chOff x="134471" y="2110372"/>
          <a:chExt cx="10006542" cy="244668"/>
        </a:xfrm>
      </xdr:grpSpPr>
      <xdr:sp macro="" textlink="">
        <xdr:nvSpPr>
          <xdr:cNvPr id="82" name="Rectángulo 81">
            <a:extLst>
              <a:ext uri="{FF2B5EF4-FFF2-40B4-BE49-F238E27FC236}">
                <a16:creationId xmlns:a16="http://schemas.microsoft.com/office/drawing/2014/main" id="{476284BE-A0AD-40D0-8EAE-3C48257D7099}"/>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3" name="Rectángulo 82">
            <a:extLst>
              <a:ext uri="{FF2B5EF4-FFF2-40B4-BE49-F238E27FC236}">
                <a16:creationId xmlns:a16="http://schemas.microsoft.com/office/drawing/2014/main" id="{6ECAE199-DA4B-4F3C-86DF-7109F98FF21D}"/>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210</xdr:row>
      <xdr:rowOff>40970</xdr:rowOff>
    </xdr:from>
    <xdr:to>
      <xdr:col>8</xdr:col>
      <xdr:colOff>0</xdr:colOff>
      <xdr:row>211</xdr:row>
      <xdr:rowOff>143387</xdr:rowOff>
    </xdr:to>
    <xdr:sp macro="" textlink="">
      <xdr:nvSpPr>
        <xdr:cNvPr id="84" name="Rectángulo 83">
          <a:extLst>
            <a:ext uri="{FF2B5EF4-FFF2-40B4-BE49-F238E27FC236}">
              <a16:creationId xmlns:a16="http://schemas.microsoft.com/office/drawing/2014/main" id="{7A579FEB-8BB3-482B-9CDF-808C5CE0165A}"/>
            </a:ext>
          </a:extLst>
        </xdr:cNvPr>
        <xdr:cNvSpPr/>
      </xdr:nvSpPr>
      <xdr:spPr>
        <a:xfrm>
          <a:off x="1173447" y="39626870"/>
          <a:ext cx="5427378"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2021 - 2025</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210</xdr:row>
      <xdr:rowOff>40968</xdr:rowOff>
    </xdr:from>
    <xdr:to>
      <xdr:col>2</xdr:col>
      <xdr:colOff>139242</xdr:colOff>
      <xdr:row>211</xdr:row>
      <xdr:rowOff>40968</xdr:rowOff>
    </xdr:to>
    <xdr:sp macro="" textlink="">
      <xdr:nvSpPr>
        <xdr:cNvPr id="85" name="Rectángulo 51">
          <a:extLst>
            <a:ext uri="{FF2B5EF4-FFF2-40B4-BE49-F238E27FC236}">
              <a16:creationId xmlns:a16="http://schemas.microsoft.com/office/drawing/2014/main" id="{63BD885F-0D1F-467D-96B3-CACC4273559F}"/>
            </a:ext>
          </a:extLst>
        </xdr:cNvPr>
        <xdr:cNvSpPr/>
      </xdr:nvSpPr>
      <xdr:spPr>
        <a:xfrm>
          <a:off x="123825" y="39626868"/>
          <a:ext cx="1158417"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6" name="Corchetes 85">
          <a:extLst>
            <a:ext uri="{FF2B5EF4-FFF2-40B4-BE49-F238E27FC236}">
              <a16:creationId xmlns:a16="http://schemas.microsoft.com/office/drawing/2014/main" id="{AAEAD0E0-D8FC-45B9-99D7-843431B11F61}"/>
            </a:ext>
          </a:extLst>
        </xdr:cNvPr>
        <xdr:cNvSpPr/>
      </xdr:nvSpPr>
      <xdr:spPr>
        <a:xfrm>
          <a:off x="6635462" y="23080807"/>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0</xdr:col>
      <xdr:colOff>69275</xdr:colOff>
      <xdr:row>0</xdr:row>
      <xdr:rowOff>34639</xdr:rowOff>
    </xdr:from>
    <xdr:to>
      <xdr:col>4</xdr:col>
      <xdr:colOff>718707</xdr:colOff>
      <xdr:row>2</xdr:row>
      <xdr:rowOff>69507</xdr:rowOff>
    </xdr:to>
    <xdr:pic>
      <xdr:nvPicPr>
        <xdr:cNvPr id="87" name="Imagen 86" descr="C:\Users\WCHIPAYO\Downloads\Programa Nacional warmi ñan-01.png">
          <a:extLst>
            <a:ext uri="{FF2B5EF4-FFF2-40B4-BE49-F238E27FC236}">
              <a16:creationId xmlns:a16="http://schemas.microsoft.com/office/drawing/2014/main" id="{998CFE3E-C3EF-462D-BF38-56335FA2169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9275" y="34639"/>
          <a:ext cx="3668857" cy="434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268431</xdr:colOff>
      <xdr:row>15</xdr:row>
      <xdr:rowOff>103909</xdr:rowOff>
    </xdr:from>
    <xdr:to>
      <xdr:col>6</xdr:col>
      <xdr:colOff>245494</xdr:colOff>
      <xdr:row>44</xdr:row>
      <xdr:rowOff>58637</xdr:rowOff>
    </xdr:to>
    <xdr:pic>
      <xdr:nvPicPr>
        <xdr:cNvPr id="88" name="Imagen 87">
          <a:extLst>
            <a:ext uri="{FF2B5EF4-FFF2-40B4-BE49-F238E27FC236}">
              <a16:creationId xmlns:a16="http://schemas.microsoft.com/office/drawing/2014/main" id="{D27B3723-1C06-4A22-8E39-588D4E068D44}"/>
            </a:ext>
          </a:extLst>
        </xdr:cNvPr>
        <xdr:cNvPicPr>
          <a:picLocks noChangeAspect="1"/>
        </xdr:cNvPicPr>
      </xdr:nvPicPr>
      <xdr:blipFill>
        <a:blip xmlns:r="http://schemas.openxmlformats.org/officeDocument/2006/relationships" r:embed="rId11"/>
        <a:stretch>
          <a:fillRect/>
        </a:stretch>
      </xdr:blipFill>
      <xdr:spPr>
        <a:xfrm>
          <a:off x="1411431" y="3513859"/>
          <a:ext cx="3644188" cy="4450528"/>
        </a:xfrm>
        <a:prstGeom prst="rect">
          <a:avLst/>
        </a:prstGeom>
      </xdr:spPr>
    </xdr:pic>
    <xdr:clientData/>
  </xdr:twoCellAnchor>
  <xdr:twoCellAnchor editAs="oneCell">
    <xdr:from>
      <xdr:col>2</xdr:col>
      <xdr:colOff>164523</xdr:colOff>
      <xdr:row>39</xdr:row>
      <xdr:rowOff>8659</xdr:rowOff>
    </xdr:from>
    <xdr:to>
      <xdr:col>3</xdr:col>
      <xdr:colOff>586892</xdr:colOff>
      <xdr:row>43</xdr:row>
      <xdr:rowOff>69272</xdr:rowOff>
    </xdr:to>
    <xdr:pic>
      <xdr:nvPicPr>
        <xdr:cNvPr id="89" name="Imagen 88">
          <a:extLst>
            <a:ext uri="{FF2B5EF4-FFF2-40B4-BE49-F238E27FC236}">
              <a16:creationId xmlns:a16="http://schemas.microsoft.com/office/drawing/2014/main" id="{1862CB93-36FF-444B-9EDE-DD5BEF35ABDA}"/>
            </a:ext>
          </a:extLst>
        </xdr:cNvPr>
        <xdr:cNvPicPr>
          <a:picLocks noChangeAspect="1"/>
        </xdr:cNvPicPr>
      </xdr:nvPicPr>
      <xdr:blipFill>
        <a:blip xmlns:r="http://schemas.openxmlformats.org/officeDocument/2006/relationships" r:embed="rId12"/>
        <a:stretch>
          <a:fillRect/>
        </a:stretch>
      </xdr:blipFill>
      <xdr:spPr>
        <a:xfrm>
          <a:off x="1307523" y="7009534"/>
          <a:ext cx="1403444" cy="784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s%202025/cierre%20de%20bases%20abril/Res&#250;menes%20Estad&#237;sticos%20-%20Abril%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del CEM"/>
      <sheetName val="Feminicidio"/>
      <sheetName val="AP"/>
      <sheetName val="Linea 100"/>
      <sheetName val="CHAT 100"/>
      <sheetName val="SAU"/>
      <sheetName val="SAR - Casos"/>
      <sheetName val="ER - Acciones"/>
      <sheetName val="CAI"/>
      <sheetName val="REVIESFO"/>
      <sheetName val="EE"/>
      <sheetName val="SAM"/>
      <sheetName val="HRT"/>
    </sheetNames>
    <sheetDataSet>
      <sheetData sheetId="0"/>
      <sheetData sheetId="1">
        <row r="39">
          <cell r="J39">
            <v>2009</v>
          </cell>
          <cell r="L39">
            <v>139</v>
          </cell>
        </row>
        <row r="40">
          <cell r="J40">
            <v>2010</v>
          </cell>
          <cell r="L40">
            <v>121</v>
          </cell>
        </row>
        <row r="41">
          <cell r="J41">
            <v>2011</v>
          </cell>
          <cell r="L41">
            <v>93</v>
          </cell>
        </row>
        <row r="42">
          <cell r="J42">
            <v>2012</v>
          </cell>
          <cell r="L42">
            <v>83</v>
          </cell>
        </row>
        <row r="43">
          <cell r="J43">
            <v>2013</v>
          </cell>
          <cell r="L43">
            <v>131</v>
          </cell>
        </row>
        <row r="44">
          <cell r="J44">
            <v>2014</v>
          </cell>
          <cell r="L44">
            <v>96</v>
          </cell>
        </row>
        <row r="45">
          <cell r="J45">
            <v>2015</v>
          </cell>
          <cell r="L45">
            <v>95</v>
          </cell>
        </row>
        <row r="46">
          <cell r="J46">
            <v>2016</v>
          </cell>
          <cell r="L46">
            <v>124</v>
          </cell>
        </row>
        <row r="47">
          <cell r="J47">
            <v>2017</v>
          </cell>
          <cell r="L47">
            <v>121</v>
          </cell>
        </row>
        <row r="48">
          <cell r="J48">
            <v>2018</v>
          </cell>
          <cell r="L48">
            <v>149</v>
          </cell>
        </row>
        <row r="49">
          <cell r="J49">
            <v>2019</v>
          </cell>
          <cell r="L49">
            <v>166</v>
          </cell>
        </row>
        <row r="50">
          <cell r="J50">
            <v>2020</v>
          </cell>
          <cell r="L50">
            <v>131</v>
          </cell>
        </row>
        <row r="51">
          <cell r="J51">
            <v>2021</v>
          </cell>
          <cell r="L51">
            <v>136</v>
          </cell>
        </row>
        <row r="52">
          <cell r="J52">
            <v>2022</v>
          </cell>
          <cell r="L52">
            <v>130</v>
          </cell>
        </row>
        <row r="53">
          <cell r="J53">
            <v>2023</v>
          </cell>
          <cell r="L53">
            <v>170</v>
          </cell>
        </row>
        <row r="54">
          <cell r="J54">
            <v>2024</v>
          </cell>
          <cell r="L54">
            <v>162</v>
          </cell>
        </row>
        <row r="55">
          <cell r="J55" t="str">
            <v>2025 2/</v>
          </cell>
          <cell r="L55">
            <v>58</v>
          </cell>
        </row>
        <row r="124">
          <cell r="B124" t="str">
            <v>Esposo</v>
          </cell>
          <cell r="E124">
            <v>6</v>
          </cell>
        </row>
        <row r="125">
          <cell r="B125" t="str">
            <v>Conviviente</v>
          </cell>
          <cell r="E125">
            <v>11</v>
          </cell>
        </row>
        <row r="126">
          <cell r="B126" t="str">
            <v>Enamorado</v>
          </cell>
          <cell r="E126">
            <v>7</v>
          </cell>
        </row>
        <row r="127">
          <cell r="B127" t="str">
            <v>Otra relación de pareja sexo-afectiva</v>
          </cell>
          <cell r="E127">
            <v>0</v>
          </cell>
        </row>
        <row r="154">
          <cell r="B154" t="str">
            <v>No tomó ninguna medida</v>
          </cell>
          <cell r="E154">
            <v>29</v>
          </cell>
        </row>
        <row r="155">
          <cell r="B155" t="str">
            <v>Denunció el hecho</v>
          </cell>
          <cell r="E155">
            <v>6</v>
          </cell>
        </row>
        <row r="156">
          <cell r="B156" t="str">
            <v>Buscó ayuda institucional (Estado/ONG)</v>
          </cell>
          <cell r="E156">
            <v>1</v>
          </cell>
        </row>
        <row r="157">
          <cell r="B157" t="str">
            <v>Aceptó ingresar a hogar de refugio temporal</v>
          </cell>
          <cell r="E157">
            <v>0</v>
          </cell>
        </row>
        <row r="158">
          <cell r="B158" t="str">
            <v>Decidió separarse</v>
          </cell>
          <cell r="E158">
            <v>6</v>
          </cell>
        </row>
        <row r="159">
          <cell r="B159" t="str">
            <v>Decidió continuar con el Proceso Judicial</v>
          </cell>
          <cell r="E159">
            <v>0</v>
          </cell>
        </row>
        <row r="160">
          <cell r="B160" t="str">
            <v>Acudió a casa de familiares/ Amistades</v>
          </cell>
          <cell r="E160">
            <v>2</v>
          </cell>
        </row>
        <row r="161">
          <cell r="B161" t="str">
            <v>Solicito medidas de protección a la Autoridad Judicial</v>
          </cell>
          <cell r="E161">
            <v>1</v>
          </cell>
        </row>
        <row r="162">
          <cell r="B162" t="str">
            <v>Otro</v>
          </cell>
          <cell r="E162">
            <v>0</v>
          </cell>
        </row>
        <row r="163">
          <cell r="B163" t="str">
            <v>Se desconoce</v>
          </cell>
          <cell r="E163">
            <v>18</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C81BB-FB7D-4F47-8872-305657B5AB30}">
  <sheetPr>
    <tabColor theme="1" tint="0.14999847407452621"/>
    <pageSetUpPr fitToPage="1"/>
  </sheetPr>
  <dimension ref="A1:Y246"/>
  <sheetViews>
    <sheetView showGridLines="0" tabSelected="1" view="pageBreakPreview" zoomScale="121" zoomScaleNormal="90" zoomScaleSheetLayoutView="121" workbookViewId="0">
      <selection activeCell="A400" sqref="A400"/>
    </sheetView>
  </sheetViews>
  <sheetFormatPr baseColWidth="10" defaultRowHeight="15" x14ac:dyDescent="0.25"/>
  <cols>
    <col min="1" max="1" width="1.85546875" customWidth="1"/>
    <col min="2" max="2" width="15.28515625" customWidth="1"/>
    <col min="3" max="3" width="14.7109375" customWidth="1"/>
    <col min="4" max="4" width="13.42578125" customWidth="1"/>
    <col min="5" max="6" width="13.42578125" style="1" customWidth="1"/>
    <col min="7" max="10" width="13.42578125" customWidth="1"/>
    <col min="11" max="11" width="11" customWidth="1"/>
    <col min="12" max="15" width="13.42578125" customWidth="1"/>
    <col min="16" max="16" width="1.42578125" customWidth="1"/>
  </cols>
  <sheetData>
    <row r="1" spans="2:17" ht="15.75" customHeight="1" x14ac:dyDescent="0.25"/>
    <row r="2" spans="2:17" ht="15.75" customHeight="1" x14ac:dyDescent="0.25"/>
    <row r="3" spans="2:17" ht="11.25" customHeight="1" x14ac:dyDescent="0.25"/>
    <row r="4" spans="2:17" ht="7.5" customHeight="1" x14ac:dyDescent="0.25"/>
    <row r="5" spans="2:17" ht="25.5" customHeight="1" x14ac:dyDescent="0.25">
      <c r="B5" s="2"/>
      <c r="C5" s="2"/>
      <c r="D5" s="2"/>
      <c r="E5" s="2"/>
      <c r="F5" s="2"/>
      <c r="G5" s="2"/>
      <c r="H5" s="2"/>
      <c r="I5" s="2"/>
      <c r="J5" s="2"/>
      <c r="K5" s="2"/>
      <c r="L5" s="2"/>
      <c r="M5" s="2"/>
      <c r="N5" s="2"/>
      <c r="O5" s="2"/>
    </row>
    <row r="6" spans="2:17" ht="29.25" customHeight="1" x14ac:dyDescent="0.25">
      <c r="B6" s="2"/>
      <c r="C6" s="2"/>
      <c r="D6" s="2"/>
      <c r="E6" s="2"/>
      <c r="F6" s="2"/>
      <c r="G6" s="2"/>
      <c r="H6" s="2"/>
      <c r="I6" s="2"/>
      <c r="J6" s="2"/>
      <c r="K6" s="2"/>
      <c r="L6" s="2"/>
      <c r="M6" s="2"/>
      <c r="N6" s="2"/>
      <c r="O6" s="2"/>
    </row>
    <row r="7" spans="2:17" ht="25.5" customHeight="1" x14ac:dyDescent="0.25">
      <c r="B7" s="3"/>
      <c r="C7" s="3"/>
      <c r="D7" s="3"/>
      <c r="E7" s="3"/>
      <c r="F7" s="3"/>
      <c r="G7" s="3"/>
      <c r="H7" s="3"/>
      <c r="I7" s="3"/>
      <c r="J7" s="3"/>
      <c r="K7" s="3"/>
      <c r="L7" s="3"/>
      <c r="M7" s="3"/>
      <c r="N7" s="3"/>
      <c r="O7" s="3"/>
    </row>
    <row r="8" spans="2:17" s="5" customFormat="1" ht="19.5" customHeight="1" x14ac:dyDescent="0.25">
      <c r="B8" s="4"/>
      <c r="C8" s="4"/>
      <c r="D8" s="4"/>
      <c r="E8" s="4"/>
      <c r="F8" s="4"/>
      <c r="G8" s="4"/>
      <c r="H8" s="4"/>
      <c r="I8" s="4"/>
      <c r="J8" s="4"/>
      <c r="K8" s="4"/>
      <c r="L8" s="4"/>
      <c r="M8" s="4"/>
      <c r="N8" s="4"/>
      <c r="O8" s="4"/>
    </row>
    <row r="10" spans="2:17" ht="15" customHeight="1" x14ac:dyDescent="0.25">
      <c r="B10" s="6"/>
      <c r="C10" s="6"/>
      <c r="D10" s="6"/>
      <c r="E10" s="6"/>
      <c r="F10" s="6"/>
      <c r="G10" s="6"/>
      <c r="H10" s="6"/>
      <c r="I10" s="6"/>
      <c r="J10" s="6"/>
      <c r="K10" s="6"/>
      <c r="L10" s="6"/>
      <c r="M10" s="6"/>
      <c r="N10" s="6"/>
      <c r="O10" s="6"/>
    </row>
    <row r="11" spans="2:17" ht="27" customHeight="1" x14ac:dyDescent="0.25">
      <c r="B11" s="6"/>
      <c r="C11" s="6"/>
      <c r="D11" s="6"/>
      <c r="E11" s="6"/>
      <c r="F11" s="6"/>
      <c r="G11" s="6"/>
      <c r="H11" s="6"/>
      <c r="I11" s="6"/>
      <c r="J11" s="6"/>
      <c r="K11" s="6"/>
      <c r="L11" s="6"/>
      <c r="M11" s="6"/>
      <c r="N11" s="6"/>
      <c r="O11" s="6"/>
    </row>
    <row r="12" spans="2:17" ht="9" customHeight="1" x14ac:dyDescent="0.25"/>
    <row r="13" spans="2:17" s="10" customFormat="1" ht="25.5" customHeight="1" x14ac:dyDescent="0.25">
      <c r="B13" s="7"/>
      <c r="C13" s="8"/>
      <c r="D13" s="8"/>
      <c r="E13" s="9"/>
      <c r="F13" s="9"/>
      <c r="G13" s="8"/>
      <c r="H13" s="8"/>
      <c r="I13" s="8"/>
      <c r="J13" s="8"/>
      <c r="K13" s="8"/>
      <c r="L13" s="8"/>
      <c r="M13" s="8"/>
      <c r="N13" s="8"/>
      <c r="O13" s="8"/>
    </row>
    <row r="14" spans="2:17" ht="6" customHeight="1" x14ac:dyDescent="0.25"/>
    <row r="15" spans="2:17" ht="21.75" customHeight="1" x14ac:dyDescent="0.25">
      <c r="B15" s="11" t="s">
        <v>0</v>
      </c>
      <c r="C15" s="11"/>
      <c r="D15" s="11"/>
      <c r="E15" s="11"/>
      <c r="F15" s="11"/>
      <c r="G15" s="11"/>
      <c r="H15" s="11"/>
      <c r="I15" s="11"/>
      <c r="J15" s="12"/>
      <c r="K15" s="12"/>
      <c r="L15" s="12"/>
      <c r="M15" s="12"/>
      <c r="N15" s="12"/>
      <c r="P15" s="13"/>
      <c r="Q15" s="13"/>
    </row>
    <row r="16" spans="2:17" ht="15.75" customHeight="1" x14ac:dyDescent="0.25">
      <c r="B16" s="11"/>
      <c r="C16" s="11"/>
      <c r="D16" s="11"/>
      <c r="E16" s="11"/>
      <c r="F16" s="11"/>
      <c r="G16" s="11"/>
      <c r="H16" s="11"/>
      <c r="I16" s="11"/>
      <c r="J16" s="12"/>
      <c r="K16" s="12"/>
      <c r="L16" s="12"/>
      <c r="M16" s="12"/>
      <c r="N16" s="12"/>
      <c r="O16" s="14"/>
      <c r="P16" s="13"/>
      <c r="Q16" s="13"/>
    </row>
    <row r="17" spans="2:21" ht="12" customHeight="1" x14ac:dyDescent="0.25">
      <c r="B17" s="15"/>
      <c r="C17" s="14"/>
      <c r="D17" s="14"/>
      <c r="E17" s="16"/>
      <c r="F17" s="16"/>
      <c r="G17" s="16"/>
      <c r="H17" s="16"/>
      <c r="I17" s="16"/>
      <c r="J17" s="17"/>
      <c r="K17" s="17"/>
      <c r="L17" s="17"/>
      <c r="M17" s="17"/>
      <c r="N17" s="17"/>
      <c r="O17" s="18"/>
      <c r="P17" s="13"/>
      <c r="Q17" s="13"/>
    </row>
    <row r="18" spans="2:21" ht="22.15" customHeight="1" x14ac:dyDescent="0.25">
      <c r="B18" s="15"/>
      <c r="C18" s="14"/>
      <c r="D18" s="14"/>
      <c r="E18" s="16"/>
      <c r="F18" s="16"/>
      <c r="G18" s="16"/>
      <c r="H18" s="16"/>
      <c r="I18" s="16"/>
      <c r="J18" s="19" t="s">
        <v>1</v>
      </c>
      <c r="K18" s="19"/>
      <c r="L18" s="20" t="s">
        <v>2</v>
      </c>
      <c r="P18" s="13"/>
      <c r="Q18" s="13"/>
    </row>
    <row r="19" spans="2:21" ht="15" customHeight="1" x14ac:dyDescent="0.25">
      <c r="B19" s="15"/>
      <c r="C19" s="14"/>
      <c r="D19" s="14"/>
      <c r="E19" s="16"/>
      <c r="F19" s="16"/>
      <c r="G19" s="16"/>
      <c r="H19" s="16"/>
      <c r="I19" s="16"/>
      <c r="J19" s="21" t="s">
        <v>3</v>
      </c>
      <c r="K19" s="21"/>
      <c r="L19" s="22">
        <v>17</v>
      </c>
      <c r="P19" s="13"/>
      <c r="Q19" s="13"/>
    </row>
    <row r="20" spans="2:21" ht="15" customHeight="1" x14ac:dyDescent="0.25">
      <c r="C20" s="14"/>
      <c r="D20" s="14"/>
      <c r="E20" s="16"/>
      <c r="F20" s="16"/>
      <c r="G20" s="16"/>
      <c r="H20" s="16"/>
      <c r="I20" s="16"/>
      <c r="J20" s="21" t="s">
        <v>4</v>
      </c>
      <c r="K20" s="21"/>
      <c r="L20" s="23">
        <v>14</v>
      </c>
      <c r="P20" s="24"/>
      <c r="Q20" s="24"/>
      <c r="R20" s="24"/>
      <c r="S20" s="24"/>
      <c r="T20" s="24"/>
      <c r="U20" s="24"/>
    </row>
    <row r="21" spans="2:21" ht="15" customHeight="1" x14ac:dyDescent="0.25">
      <c r="B21" s="14"/>
      <c r="C21" s="14"/>
      <c r="D21" s="14"/>
      <c r="E21" s="16"/>
      <c r="F21" s="16"/>
      <c r="G21" s="16"/>
      <c r="H21" s="16"/>
      <c r="I21" s="16"/>
      <c r="J21" s="21" t="s">
        <v>5</v>
      </c>
      <c r="K21" s="21"/>
      <c r="L21" s="23">
        <v>19</v>
      </c>
      <c r="P21" s="18"/>
      <c r="Q21" s="18"/>
    </row>
    <row r="22" spans="2:21" ht="15" customHeight="1" thickBot="1" x14ac:dyDescent="0.3">
      <c r="B22" s="14"/>
      <c r="C22" s="14"/>
      <c r="D22" s="14"/>
      <c r="E22" s="16"/>
      <c r="F22" s="16"/>
      <c r="G22" s="16"/>
      <c r="H22" s="16"/>
      <c r="I22" s="16"/>
      <c r="J22" s="21" t="s">
        <v>6</v>
      </c>
      <c r="K22" s="21"/>
      <c r="L22" s="23">
        <v>8</v>
      </c>
      <c r="P22" s="18"/>
      <c r="Q22" s="18"/>
    </row>
    <row r="23" spans="2:21" ht="15" hidden="1" customHeight="1" x14ac:dyDescent="0.25">
      <c r="B23" s="14"/>
      <c r="C23" s="14"/>
      <c r="D23" s="14"/>
      <c r="E23" s="16"/>
      <c r="F23" s="16"/>
      <c r="G23" s="16"/>
      <c r="H23" s="16"/>
      <c r="I23" s="16"/>
      <c r="J23" s="21" t="s">
        <v>7</v>
      </c>
      <c r="K23" s="21"/>
      <c r="L23" s="23"/>
      <c r="P23" s="18"/>
      <c r="Q23" s="18"/>
    </row>
    <row r="24" spans="2:21" ht="15" hidden="1" customHeight="1" x14ac:dyDescent="0.25">
      <c r="B24" s="14"/>
      <c r="C24" s="14"/>
      <c r="D24" s="14"/>
      <c r="E24" s="16"/>
      <c r="F24" s="16"/>
      <c r="G24" s="16"/>
      <c r="H24" s="16"/>
      <c r="I24" s="16"/>
      <c r="J24" s="21" t="s">
        <v>8</v>
      </c>
      <c r="K24" s="21"/>
      <c r="L24" s="23"/>
      <c r="P24" s="18"/>
      <c r="Q24" s="18"/>
    </row>
    <row r="25" spans="2:21" ht="15" hidden="1" customHeight="1" x14ac:dyDescent="0.25">
      <c r="B25" s="14"/>
      <c r="C25" s="14"/>
      <c r="D25" s="14"/>
      <c r="E25" s="16"/>
      <c r="F25" s="16"/>
      <c r="G25" s="16"/>
      <c r="H25" s="16"/>
      <c r="I25" s="16"/>
      <c r="J25" s="21" t="s">
        <v>9</v>
      </c>
      <c r="K25" s="21"/>
      <c r="L25" s="23"/>
      <c r="P25" s="18"/>
      <c r="Q25" s="18"/>
    </row>
    <row r="26" spans="2:21" ht="15" hidden="1" customHeight="1" x14ac:dyDescent="0.25">
      <c r="B26" s="14"/>
      <c r="C26" s="14"/>
      <c r="D26" s="14"/>
      <c r="E26" s="16"/>
      <c r="F26" s="16"/>
      <c r="G26" s="16"/>
      <c r="H26" s="16"/>
      <c r="I26" s="16"/>
      <c r="J26" s="21" t="s">
        <v>10</v>
      </c>
      <c r="K26" s="21"/>
      <c r="L26" s="23"/>
      <c r="P26" s="18"/>
      <c r="Q26" s="18"/>
    </row>
    <row r="27" spans="2:21" ht="15" hidden="1" customHeight="1" x14ac:dyDescent="0.25">
      <c r="B27" s="14"/>
      <c r="C27" s="14"/>
      <c r="D27" s="14"/>
      <c r="E27" s="16"/>
      <c r="F27" s="16"/>
      <c r="G27" s="16"/>
      <c r="H27" s="16"/>
      <c r="I27" s="16"/>
      <c r="J27" s="21" t="s">
        <v>11</v>
      </c>
      <c r="K27" s="21"/>
      <c r="L27" s="23"/>
      <c r="P27" s="18"/>
      <c r="Q27" s="18"/>
    </row>
    <row r="28" spans="2:21" ht="15" hidden="1" customHeight="1" x14ac:dyDescent="0.25">
      <c r="B28" s="14"/>
      <c r="C28" s="14"/>
      <c r="D28" s="14"/>
      <c r="E28" s="16"/>
      <c r="F28" s="16"/>
      <c r="G28" s="16"/>
      <c r="H28" s="16"/>
      <c r="I28" s="16"/>
      <c r="J28" s="21" t="s">
        <v>12</v>
      </c>
      <c r="K28" s="21"/>
      <c r="L28" s="23"/>
      <c r="P28" s="18"/>
      <c r="Q28" s="18"/>
    </row>
    <row r="29" spans="2:21" ht="15" hidden="1" customHeight="1" x14ac:dyDescent="0.25">
      <c r="B29" s="14"/>
      <c r="C29" s="14"/>
      <c r="D29" s="14"/>
      <c r="E29" s="16"/>
      <c r="F29" s="16"/>
      <c r="G29" s="16"/>
      <c r="H29" s="16"/>
      <c r="I29" s="16"/>
      <c r="J29" s="21" t="s">
        <v>13</v>
      </c>
      <c r="K29" s="21"/>
      <c r="L29" s="23"/>
      <c r="P29" s="18"/>
      <c r="Q29" s="18"/>
    </row>
    <row r="30" spans="2:21" ht="17.25" hidden="1" customHeight="1" thickBot="1" x14ac:dyDescent="0.3">
      <c r="B30" s="14"/>
      <c r="C30" s="14"/>
      <c r="D30" s="14"/>
      <c r="E30" s="16"/>
      <c r="F30" s="16"/>
      <c r="G30" s="16"/>
      <c r="H30" s="16"/>
      <c r="I30" s="16"/>
      <c r="J30" s="21" t="s">
        <v>14</v>
      </c>
      <c r="K30" s="21"/>
      <c r="L30" s="23"/>
      <c r="P30" s="18"/>
      <c r="Q30" s="18"/>
    </row>
    <row r="31" spans="2:21" ht="15" customHeight="1" x14ac:dyDescent="0.25">
      <c r="B31" s="14"/>
      <c r="C31" s="14"/>
      <c r="D31" s="14"/>
      <c r="E31" s="16"/>
      <c r="F31" s="16"/>
      <c r="G31" s="16"/>
      <c r="H31" s="16"/>
      <c r="I31" s="16"/>
      <c r="J31" s="25" t="s">
        <v>2</v>
      </c>
      <c r="K31" s="25"/>
      <c r="L31" s="26">
        <f>SUM(L19:L30)</f>
        <v>58</v>
      </c>
      <c r="P31" s="18"/>
      <c r="Q31" s="18"/>
    </row>
    <row r="32" spans="2:21" ht="15.75" customHeight="1" x14ac:dyDescent="0.25">
      <c r="B32" s="14"/>
      <c r="C32" s="14"/>
      <c r="D32" s="14"/>
      <c r="E32" s="16"/>
      <c r="F32" s="16"/>
      <c r="G32" s="16"/>
      <c r="H32" s="16"/>
      <c r="I32" s="16"/>
      <c r="P32" s="18"/>
      <c r="Q32" s="18"/>
    </row>
    <row r="33" spans="2:19" ht="25.5" customHeight="1" x14ac:dyDescent="0.25">
      <c r="B33" s="14"/>
      <c r="C33" s="14"/>
      <c r="D33" s="14"/>
      <c r="E33" s="16"/>
      <c r="F33" s="16"/>
      <c r="G33" s="16"/>
      <c r="H33" s="16"/>
      <c r="I33" s="16"/>
      <c r="P33" s="18"/>
      <c r="Q33" s="18"/>
    </row>
    <row r="34" spans="2:19" ht="25.5" customHeight="1" x14ac:dyDescent="0.25">
      <c r="B34" s="14"/>
      <c r="C34" s="14"/>
      <c r="D34" s="14"/>
      <c r="E34" s="16"/>
      <c r="F34" s="16"/>
      <c r="G34" s="16"/>
      <c r="H34" s="16"/>
      <c r="I34" s="16"/>
      <c r="P34" s="18"/>
      <c r="Q34" s="18"/>
    </row>
    <row r="35" spans="2:19" ht="15.75" customHeight="1" x14ac:dyDescent="0.25">
      <c r="B35" s="14"/>
      <c r="C35" s="14"/>
      <c r="D35" s="14"/>
      <c r="E35" s="16"/>
      <c r="F35" s="16"/>
      <c r="G35" s="16"/>
      <c r="H35" s="16"/>
      <c r="I35" s="16"/>
      <c r="P35" s="18"/>
      <c r="Q35" s="18"/>
    </row>
    <row r="36" spans="2:19" ht="15.75" customHeight="1" x14ac:dyDescent="0.25">
      <c r="B36" s="14"/>
      <c r="C36" s="14"/>
      <c r="D36" s="14"/>
      <c r="E36" s="16"/>
      <c r="F36" s="16"/>
      <c r="G36" s="16"/>
      <c r="H36" s="16"/>
      <c r="I36" s="16"/>
      <c r="P36" s="18"/>
      <c r="Q36" s="18"/>
    </row>
    <row r="37" spans="2:19" ht="15.75" customHeight="1" x14ac:dyDescent="0.25">
      <c r="B37" s="14"/>
      <c r="C37" s="14"/>
      <c r="D37" s="14"/>
      <c r="E37" s="16"/>
      <c r="F37" s="16"/>
      <c r="G37" s="16"/>
      <c r="H37" s="16"/>
      <c r="I37" s="16"/>
      <c r="P37" s="18"/>
      <c r="Q37" s="18"/>
    </row>
    <row r="38" spans="2:19" ht="30" customHeight="1" x14ac:dyDescent="0.25">
      <c r="B38" s="14"/>
      <c r="C38" s="14"/>
      <c r="D38" s="14"/>
      <c r="E38" s="16"/>
      <c r="F38" s="16"/>
      <c r="G38" s="16"/>
      <c r="H38" s="16"/>
      <c r="I38" s="16"/>
      <c r="J38" s="27" t="s">
        <v>15</v>
      </c>
      <c r="K38" s="27"/>
      <c r="L38" s="28" t="s">
        <v>2</v>
      </c>
      <c r="M38" s="29" t="s">
        <v>16</v>
      </c>
      <c r="P38" s="18"/>
      <c r="Q38" s="18"/>
      <c r="S38" s="30"/>
    </row>
    <row r="39" spans="2:19" ht="14.25" customHeight="1" x14ac:dyDescent="0.25">
      <c r="E39" s="16"/>
      <c r="F39" s="16"/>
      <c r="G39" s="16"/>
      <c r="H39" s="16"/>
      <c r="I39" s="16"/>
      <c r="J39" s="31">
        <v>2009</v>
      </c>
      <c r="K39" s="31"/>
      <c r="L39" s="32">
        <v>139</v>
      </c>
      <c r="M39" s="33" t="s">
        <v>17</v>
      </c>
      <c r="P39" s="18"/>
      <c r="Q39" s="18"/>
      <c r="S39" s="30"/>
    </row>
    <row r="40" spans="2:19" ht="14.25" customHeight="1" x14ac:dyDescent="0.25">
      <c r="E40" s="16"/>
      <c r="F40" s="16"/>
      <c r="G40" s="16"/>
      <c r="H40" s="16"/>
      <c r="I40" s="16"/>
      <c r="J40" s="34">
        <v>2010</v>
      </c>
      <c r="K40" s="34"/>
      <c r="L40" s="32">
        <v>121</v>
      </c>
      <c r="M40" s="33">
        <f>(L40/L39)-1</f>
        <v>-0.12949640287769781</v>
      </c>
      <c r="P40" s="18"/>
      <c r="Q40" s="18"/>
      <c r="S40" s="30"/>
    </row>
    <row r="41" spans="2:19" ht="14.25" customHeight="1" x14ac:dyDescent="0.25">
      <c r="E41" s="16"/>
      <c r="F41" s="16"/>
      <c r="G41" s="16"/>
      <c r="H41" s="16"/>
      <c r="I41" s="16"/>
      <c r="J41" s="34">
        <v>2011</v>
      </c>
      <c r="K41" s="34"/>
      <c r="L41" s="32">
        <v>93</v>
      </c>
      <c r="M41" s="33">
        <f t="shared" ref="M41:M54" si="0">(L41/L40)-1</f>
        <v>-0.23140495867768596</v>
      </c>
      <c r="P41" s="18"/>
      <c r="Q41" s="18"/>
      <c r="S41" s="30"/>
    </row>
    <row r="42" spans="2:19" ht="14.25" customHeight="1" x14ac:dyDescent="0.25">
      <c r="E42" s="16"/>
      <c r="F42" s="16"/>
      <c r="G42" s="16"/>
      <c r="H42" s="16"/>
      <c r="I42" s="16"/>
      <c r="J42" s="34">
        <v>2012</v>
      </c>
      <c r="K42" s="34"/>
      <c r="L42" s="32">
        <v>83</v>
      </c>
      <c r="M42" s="33">
        <f t="shared" si="0"/>
        <v>-0.10752688172043012</v>
      </c>
      <c r="S42" s="30"/>
    </row>
    <row r="43" spans="2:19" ht="14.25" customHeight="1" x14ac:dyDescent="0.25">
      <c r="E43" s="16"/>
      <c r="F43" s="16"/>
      <c r="G43" s="16"/>
      <c r="H43" s="16"/>
      <c r="I43" s="16"/>
      <c r="J43" s="34">
        <v>2013</v>
      </c>
      <c r="K43" s="34"/>
      <c r="L43" s="32">
        <v>131</v>
      </c>
      <c r="M43" s="33">
        <f t="shared" si="0"/>
        <v>0.57831325301204828</v>
      </c>
      <c r="P43" s="18"/>
      <c r="Q43" s="18"/>
      <c r="S43" s="30"/>
    </row>
    <row r="44" spans="2:19" ht="14.25" customHeight="1" x14ac:dyDescent="0.25">
      <c r="B44" s="35"/>
      <c r="E44" s="16"/>
      <c r="F44" s="16"/>
      <c r="G44" s="16"/>
      <c r="H44" s="16"/>
      <c r="I44" s="16"/>
      <c r="J44" s="34">
        <v>2014</v>
      </c>
      <c r="K44" s="34"/>
      <c r="L44" s="32">
        <v>96</v>
      </c>
      <c r="M44" s="33">
        <f t="shared" si="0"/>
        <v>-0.26717557251908397</v>
      </c>
      <c r="P44" s="18"/>
      <c r="Q44" s="18"/>
      <c r="S44" s="30"/>
    </row>
    <row r="45" spans="2:19" ht="14.25" customHeight="1" x14ac:dyDescent="0.25">
      <c r="E45" s="16"/>
      <c r="F45" s="16"/>
      <c r="G45" s="16"/>
      <c r="H45" s="16"/>
      <c r="I45" s="16"/>
      <c r="J45" s="34">
        <v>2015</v>
      </c>
      <c r="K45" s="34"/>
      <c r="L45" s="32">
        <v>95</v>
      </c>
      <c r="M45" s="33">
        <f t="shared" si="0"/>
        <v>-1.041666666666663E-2</v>
      </c>
      <c r="P45" s="18"/>
      <c r="Q45" s="18"/>
      <c r="S45" s="30"/>
    </row>
    <row r="46" spans="2:19" ht="14.25" customHeight="1" x14ac:dyDescent="0.25">
      <c r="E46" s="16"/>
      <c r="F46" s="16"/>
      <c r="G46" s="16"/>
      <c r="H46" s="16"/>
      <c r="I46" s="16"/>
      <c r="J46" s="34">
        <v>2016</v>
      </c>
      <c r="K46" s="34"/>
      <c r="L46" s="32">
        <v>124</v>
      </c>
      <c r="M46" s="33">
        <f t="shared" si="0"/>
        <v>0.3052631578947369</v>
      </c>
      <c r="P46" s="18"/>
      <c r="Q46" s="18"/>
      <c r="S46" s="30"/>
    </row>
    <row r="47" spans="2:19" ht="14.25" customHeight="1" x14ac:dyDescent="0.25">
      <c r="E47" s="16"/>
      <c r="F47" s="16"/>
      <c r="G47" s="16"/>
      <c r="H47" s="16"/>
      <c r="I47" s="16"/>
      <c r="J47" s="34">
        <v>2017</v>
      </c>
      <c r="K47" s="34"/>
      <c r="L47" s="32">
        <v>121</v>
      </c>
      <c r="M47" s="33">
        <f t="shared" si="0"/>
        <v>-2.4193548387096753E-2</v>
      </c>
      <c r="P47" s="18"/>
      <c r="Q47" s="18"/>
      <c r="S47" s="30"/>
    </row>
    <row r="48" spans="2:19" ht="14.25" customHeight="1" x14ac:dyDescent="0.25">
      <c r="E48" s="16"/>
      <c r="F48" s="16"/>
      <c r="G48" s="16"/>
      <c r="H48" s="16"/>
      <c r="I48" s="16"/>
      <c r="J48" s="34">
        <v>2018</v>
      </c>
      <c r="K48" s="34"/>
      <c r="L48" s="32">
        <v>149</v>
      </c>
      <c r="M48" s="33">
        <f t="shared" si="0"/>
        <v>0.23140495867768585</v>
      </c>
      <c r="P48" s="18"/>
      <c r="Q48" s="18"/>
      <c r="S48" s="30"/>
    </row>
    <row r="49" spans="2:19" ht="14.25" customHeight="1" x14ac:dyDescent="0.25">
      <c r="E49" s="16"/>
      <c r="F49" s="16"/>
      <c r="G49" s="16"/>
      <c r="H49" s="16"/>
      <c r="I49" s="16"/>
      <c r="J49" s="34">
        <v>2019</v>
      </c>
      <c r="K49" s="34"/>
      <c r="L49" s="32">
        <v>166</v>
      </c>
      <c r="M49" s="33">
        <f t="shared" si="0"/>
        <v>0.11409395973154357</v>
      </c>
      <c r="P49" s="18"/>
      <c r="Q49" s="18"/>
      <c r="S49" s="30"/>
    </row>
    <row r="50" spans="2:19" ht="14.25" customHeight="1" x14ac:dyDescent="0.25">
      <c r="B50" s="27" t="s">
        <v>18</v>
      </c>
      <c r="C50" s="27"/>
      <c r="D50" s="36" t="s">
        <v>2</v>
      </c>
      <c r="E50" s="37" t="s">
        <v>19</v>
      </c>
      <c r="F50" s="37" t="s">
        <v>20</v>
      </c>
      <c r="G50" s="16"/>
      <c r="H50" s="16"/>
      <c r="I50" s="16"/>
      <c r="J50" s="34">
        <v>2020</v>
      </c>
      <c r="K50" s="34"/>
      <c r="L50" s="32">
        <v>131</v>
      </c>
      <c r="M50" s="33">
        <f t="shared" si="0"/>
        <v>-0.21084337349397586</v>
      </c>
      <c r="P50" s="18"/>
      <c r="Q50" s="18"/>
      <c r="S50" s="30"/>
    </row>
    <row r="51" spans="2:19" ht="14.25" customHeight="1" x14ac:dyDescent="0.25">
      <c r="B51" s="27"/>
      <c r="C51" s="27"/>
      <c r="D51" s="36"/>
      <c r="E51" s="37"/>
      <c r="F51" s="37"/>
      <c r="G51" s="16"/>
      <c r="H51" s="16"/>
      <c r="I51" s="16"/>
      <c r="J51" s="34">
        <v>2021</v>
      </c>
      <c r="K51" s="34"/>
      <c r="L51" s="32">
        <v>136</v>
      </c>
      <c r="M51" s="33">
        <f t="shared" si="0"/>
        <v>3.8167938931297662E-2</v>
      </c>
      <c r="P51" s="18"/>
      <c r="Q51" s="18"/>
      <c r="S51" s="30"/>
    </row>
    <row r="52" spans="2:19" ht="14.25" customHeight="1" x14ac:dyDescent="0.25">
      <c r="B52" s="38" t="s">
        <v>21</v>
      </c>
      <c r="C52" s="38"/>
      <c r="D52" s="39">
        <f t="shared" ref="D52:D54" si="1">SUM(E52:F52)</f>
        <v>543</v>
      </c>
      <c r="E52" s="40">
        <v>532</v>
      </c>
      <c r="F52" s="40">
        <v>11</v>
      </c>
      <c r="G52" s="16"/>
      <c r="H52" s="16"/>
      <c r="I52" s="16"/>
      <c r="J52" s="34">
        <v>2022</v>
      </c>
      <c r="K52" s="34"/>
      <c r="L52" s="32">
        <v>130</v>
      </c>
      <c r="M52" s="33">
        <f t="shared" si="0"/>
        <v>-4.4117647058823484E-2</v>
      </c>
      <c r="P52" s="18"/>
      <c r="Q52" s="18"/>
      <c r="S52" s="30"/>
    </row>
    <row r="53" spans="2:19" ht="14.25" customHeight="1" x14ac:dyDescent="0.25">
      <c r="B53" s="38" t="s">
        <v>22</v>
      </c>
      <c r="C53" s="38"/>
      <c r="D53" s="39">
        <f t="shared" si="1"/>
        <v>158</v>
      </c>
      <c r="E53" s="40">
        <v>153</v>
      </c>
      <c r="F53" s="40">
        <v>5</v>
      </c>
      <c r="G53" s="16"/>
      <c r="H53" s="16"/>
      <c r="I53" s="16"/>
      <c r="J53" s="34">
        <v>2023</v>
      </c>
      <c r="K53" s="34"/>
      <c r="L53" s="32">
        <v>170</v>
      </c>
      <c r="M53" s="33">
        <f t="shared" si="0"/>
        <v>0.30769230769230771</v>
      </c>
      <c r="P53" s="18"/>
      <c r="Q53" s="18"/>
      <c r="S53" s="30"/>
    </row>
    <row r="54" spans="2:19" ht="14.25" customHeight="1" x14ac:dyDescent="0.25">
      <c r="B54" s="38" t="s">
        <v>23</v>
      </c>
      <c r="C54" s="38"/>
      <c r="D54" s="39">
        <f t="shared" si="1"/>
        <v>121</v>
      </c>
      <c r="E54" s="41">
        <v>116</v>
      </c>
      <c r="F54" s="40">
        <v>5</v>
      </c>
      <c r="G54" s="16"/>
      <c r="H54" s="16"/>
      <c r="I54" s="16"/>
      <c r="J54" s="34">
        <v>2024</v>
      </c>
      <c r="K54" s="34"/>
      <c r="L54" s="32">
        <v>162</v>
      </c>
      <c r="M54" s="33">
        <f t="shared" si="0"/>
        <v>-4.705882352941182E-2</v>
      </c>
      <c r="P54" s="18"/>
      <c r="Q54" s="18"/>
      <c r="S54" s="30"/>
    </row>
    <row r="55" spans="2:19" ht="14.25" customHeight="1" thickBot="1" x14ac:dyDescent="0.3">
      <c r="B55" s="38" t="s">
        <v>24</v>
      </c>
      <c r="C55" s="38"/>
      <c r="D55" s="42">
        <f>SUM(E55:F55)</f>
        <v>114</v>
      </c>
      <c r="E55" s="41">
        <v>109</v>
      </c>
      <c r="F55" s="40">
        <v>5</v>
      </c>
      <c r="G55" s="16"/>
      <c r="H55" s="16"/>
      <c r="I55" s="16"/>
      <c r="J55" s="43" t="s">
        <v>25</v>
      </c>
      <c r="K55" s="43"/>
      <c r="L55" s="32">
        <f>+L31</f>
        <v>58</v>
      </c>
      <c r="M55" s="44">
        <f>(L55/L54)-1</f>
        <v>-0.64197530864197527</v>
      </c>
      <c r="P55" s="18"/>
      <c r="Q55" s="18"/>
      <c r="S55" s="30"/>
    </row>
    <row r="56" spans="2:19" ht="14.25" customHeight="1" x14ac:dyDescent="0.25">
      <c r="B56" s="38" t="s">
        <v>26</v>
      </c>
      <c r="C56" s="38"/>
      <c r="D56" s="42">
        <f>SUM(E56:F56)</f>
        <v>112</v>
      </c>
      <c r="E56" s="41">
        <v>109</v>
      </c>
      <c r="F56" s="40">
        <v>3</v>
      </c>
      <c r="G56" s="16"/>
      <c r="H56" s="16"/>
      <c r="I56" s="16"/>
      <c r="J56" s="45" t="s">
        <v>2</v>
      </c>
      <c r="K56" s="45"/>
      <c r="L56" s="46">
        <f>SUM(L39:L55)</f>
        <v>2105</v>
      </c>
      <c r="M56" s="47"/>
      <c r="P56" s="18"/>
      <c r="Q56" s="18"/>
      <c r="S56" s="30"/>
    </row>
    <row r="57" spans="2:19" ht="14.25" customHeight="1" x14ac:dyDescent="0.25">
      <c r="B57" s="38" t="s">
        <v>27</v>
      </c>
      <c r="C57" s="38"/>
      <c r="D57" s="42">
        <f t="shared" ref="D57:D60" si="2">SUM(E57:F57)</f>
        <v>98</v>
      </c>
      <c r="E57" s="41">
        <v>97</v>
      </c>
      <c r="F57" s="40">
        <v>1</v>
      </c>
      <c r="G57" s="16"/>
      <c r="H57" s="16"/>
      <c r="I57" s="16"/>
      <c r="J57" s="48" t="s">
        <v>28</v>
      </c>
      <c r="K57" s="48"/>
      <c r="L57" s="48"/>
      <c r="M57" s="48"/>
      <c r="P57" s="18"/>
      <c r="Q57" s="18"/>
      <c r="S57" s="30"/>
    </row>
    <row r="58" spans="2:19" ht="14.25" customHeight="1" x14ac:dyDescent="0.25">
      <c r="B58" s="38" t="s">
        <v>29</v>
      </c>
      <c r="C58" s="38"/>
      <c r="D58" s="42">
        <f t="shared" si="2"/>
        <v>94</v>
      </c>
      <c r="E58" s="41">
        <v>92</v>
      </c>
      <c r="F58" s="40">
        <v>2</v>
      </c>
      <c r="G58" s="16"/>
      <c r="H58" s="16"/>
      <c r="I58" s="16"/>
      <c r="J58" s="49" t="s">
        <v>30</v>
      </c>
      <c r="K58" s="49"/>
      <c r="L58" s="49"/>
      <c r="M58" s="49"/>
      <c r="P58" s="18"/>
      <c r="Q58" s="18"/>
      <c r="S58" s="30"/>
    </row>
    <row r="59" spans="2:19" ht="14.25" customHeight="1" x14ac:dyDescent="0.25">
      <c r="B59" s="38" t="s">
        <v>31</v>
      </c>
      <c r="C59" s="38"/>
      <c r="D59" s="42">
        <f t="shared" si="2"/>
        <v>87</v>
      </c>
      <c r="E59" s="41">
        <v>86</v>
      </c>
      <c r="F59" s="40">
        <v>1</v>
      </c>
      <c r="G59" s="16"/>
      <c r="H59" s="16"/>
      <c r="I59" s="16"/>
      <c r="P59" s="18"/>
      <c r="Q59" s="18"/>
      <c r="S59" s="30"/>
    </row>
    <row r="60" spans="2:19" ht="14.25" customHeight="1" x14ac:dyDescent="0.25">
      <c r="B60" s="38" t="s">
        <v>32</v>
      </c>
      <c r="C60" s="38"/>
      <c r="D60" s="42">
        <f t="shared" si="2"/>
        <v>81</v>
      </c>
      <c r="E60" s="41">
        <v>78</v>
      </c>
      <c r="F60" s="40">
        <v>3</v>
      </c>
      <c r="G60" s="16"/>
      <c r="H60" s="16"/>
      <c r="I60" s="16"/>
      <c r="P60" s="18"/>
      <c r="Q60" s="18"/>
    </row>
    <row r="61" spans="2:19" ht="14.25" customHeight="1" x14ac:dyDescent="0.25">
      <c r="B61" s="38" t="s">
        <v>33</v>
      </c>
      <c r="C61" s="38"/>
      <c r="D61" s="42">
        <f>SUM(E61:F61)</f>
        <v>66</v>
      </c>
      <c r="E61" s="50">
        <v>61</v>
      </c>
      <c r="F61" s="40">
        <v>5</v>
      </c>
      <c r="G61" s="16"/>
      <c r="H61" s="16"/>
      <c r="I61" s="16"/>
      <c r="P61" s="18"/>
      <c r="Q61" s="18"/>
    </row>
    <row r="62" spans="2:19" ht="14.25" customHeight="1" x14ac:dyDescent="0.25">
      <c r="B62" s="38" t="s">
        <v>34</v>
      </c>
      <c r="C62" s="38"/>
      <c r="D62" s="42">
        <f>SUM(E62:F62)</f>
        <v>64</v>
      </c>
      <c r="E62" s="50">
        <v>62</v>
      </c>
      <c r="F62" s="40">
        <v>2</v>
      </c>
      <c r="G62" s="16"/>
      <c r="H62" s="16"/>
      <c r="I62" s="16"/>
      <c r="P62" s="18"/>
      <c r="Q62" s="18"/>
    </row>
    <row r="63" spans="2:19" ht="14.25" customHeight="1" x14ac:dyDescent="0.25">
      <c r="B63" s="38" t="s">
        <v>35</v>
      </c>
      <c r="C63" s="38"/>
      <c r="D63" s="42">
        <f t="shared" ref="D63:D69" si="3">SUM(E63:F63)</f>
        <v>60</v>
      </c>
      <c r="E63" s="50">
        <v>59</v>
      </c>
      <c r="F63" s="40">
        <v>1</v>
      </c>
      <c r="G63" s="16"/>
      <c r="H63" s="16"/>
      <c r="I63" s="16"/>
      <c r="P63" s="18"/>
      <c r="Q63" s="18"/>
    </row>
    <row r="64" spans="2:19" ht="14.25" customHeight="1" x14ac:dyDescent="0.25">
      <c r="B64" s="38" t="s">
        <v>36</v>
      </c>
      <c r="C64" s="38"/>
      <c r="D64" s="42">
        <f t="shared" si="3"/>
        <v>57</v>
      </c>
      <c r="E64" s="50">
        <v>57</v>
      </c>
      <c r="F64" s="40">
        <v>0</v>
      </c>
      <c r="G64" s="16"/>
      <c r="H64" s="16"/>
      <c r="I64" s="16"/>
      <c r="P64" s="18"/>
      <c r="Q64" s="18"/>
      <c r="S64" s="30"/>
    </row>
    <row r="65" spans="2:19" ht="14.25" customHeight="1" x14ac:dyDescent="0.25">
      <c r="B65" s="38" t="s">
        <v>37</v>
      </c>
      <c r="C65" s="38"/>
      <c r="D65" s="42">
        <f t="shared" si="3"/>
        <v>55</v>
      </c>
      <c r="E65" s="50">
        <v>53</v>
      </c>
      <c r="F65" s="40">
        <v>2</v>
      </c>
      <c r="G65" s="16"/>
      <c r="H65" s="16"/>
      <c r="I65" s="16"/>
      <c r="P65" s="18"/>
      <c r="Q65" s="18"/>
      <c r="S65" s="30"/>
    </row>
    <row r="66" spans="2:19" ht="14.25" customHeight="1" x14ac:dyDescent="0.25">
      <c r="B66" s="38" t="s">
        <v>38</v>
      </c>
      <c r="C66" s="38"/>
      <c r="D66" s="42">
        <f t="shared" si="3"/>
        <v>54</v>
      </c>
      <c r="E66" s="50">
        <v>53</v>
      </c>
      <c r="F66" s="40">
        <v>1</v>
      </c>
      <c r="G66" s="16"/>
      <c r="H66" s="16"/>
      <c r="I66" s="16"/>
      <c r="P66" s="18"/>
      <c r="Q66" s="18"/>
      <c r="S66" s="30"/>
    </row>
    <row r="67" spans="2:19" ht="14.25" customHeight="1" x14ac:dyDescent="0.25">
      <c r="B67" s="38" t="s">
        <v>39</v>
      </c>
      <c r="C67" s="38"/>
      <c r="D67" s="42">
        <f t="shared" si="3"/>
        <v>47</v>
      </c>
      <c r="E67" s="50">
        <v>45</v>
      </c>
      <c r="F67" s="40">
        <v>2</v>
      </c>
      <c r="G67" s="16"/>
      <c r="H67" s="16"/>
      <c r="I67" s="16"/>
      <c r="P67" s="18"/>
      <c r="Q67" s="18"/>
      <c r="S67" s="30"/>
    </row>
    <row r="68" spans="2:19" ht="14.25" customHeight="1" x14ac:dyDescent="0.25">
      <c r="B68" s="38" t="s">
        <v>40</v>
      </c>
      <c r="C68" s="38"/>
      <c r="D68" s="42">
        <f t="shared" si="3"/>
        <v>42</v>
      </c>
      <c r="E68" s="50">
        <v>41</v>
      </c>
      <c r="F68" s="40">
        <v>1</v>
      </c>
      <c r="G68" s="16"/>
      <c r="H68" s="16"/>
      <c r="I68" s="16"/>
      <c r="P68" s="18"/>
      <c r="Q68" s="18"/>
      <c r="S68" s="30"/>
    </row>
    <row r="69" spans="2:19" ht="14.25" customHeight="1" x14ac:dyDescent="0.25">
      <c r="B69" s="38" t="s">
        <v>41</v>
      </c>
      <c r="C69" s="38"/>
      <c r="D69" s="42">
        <f t="shared" si="3"/>
        <v>39</v>
      </c>
      <c r="E69" s="50">
        <v>37</v>
      </c>
      <c r="F69" s="40">
        <v>2</v>
      </c>
      <c r="G69" s="16"/>
      <c r="H69" s="16"/>
      <c r="I69" s="16"/>
      <c r="J69" s="51"/>
      <c r="P69" s="18"/>
      <c r="Q69" s="18"/>
      <c r="S69" s="30"/>
    </row>
    <row r="70" spans="2:19" ht="14.25" customHeight="1" x14ac:dyDescent="0.25">
      <c r="B70" s="38" t="s">
        <v>42</v>
      </c>
      <c r="C70" s="38"/>
      <c r="D70" s="42">
        <f>SUM(E70:F70)</f>
        <v>36</v>
      </c>
      <c r="E70" s="50">
        <v>35</v>
      </c>
      <c r="F70" s="40">
        <v>1</v>
      </c>
      <c r="G70" s="16"/>
      <c r="H70" s="16"/>
      <c r="I70" s="16"/>
      <c r="J70" s="51"/>
      <c r="P70" s="18"/>
      <c r="Q70" s="18"/>
      <c r="S70" s="30"/>
    </row>
    <row r="71" spans="2:19" ht="14.25" customHeight="1" x14ac:dyDescent="0.25">
      <c r="B71" s="38" t="s">
        <v>43</v>
      </c>
      <c r="C71" s="38"/>
      <c r="D71" s="42">
        <f>SUM(E71:F71)</f>
        <v>34</v>
      </c>
      <c r="E71" s="50">
        <v>34</v>
      </c>
      <c r="F71" s="40">
        <v>0</v>
      </c>
      <c r="G71" s="16"/>
      <c r="H71" s="16"/>
      <c r="I71" s="16"/>
      <c r="J71" s="51"/>
      <c r="P71" s="18"/>
      <c r="Q71" s="18"/>
      <c r="S71" s="30"/>
    </row>
    <row r="72" spans="2:19" ht="14.25" customHeight="1" x14ac:dyDescent="0.25">
      <c r="B72" s="38" t="s">
        <v>44</v>
      </c>
      <c r="C72" s="38"/>
      <c r="D72" s="42">
        <f>SUM(E72:F72)</f>
        <v>33</v>
      </c>
      <c r="E72" s="50">
        <v>32</v>
      </c>
      <c r="F72" s="40">
        <v>1</v>
      </c>
      <c r="G72" s="16"/>
      <c r="H72" s="16"/>
      <c r="I72" s="16"/>
      <c r="J72" s="51"/>
      <c r="P72" s="18"/>
      <c r="Q72" s="18"/>
      <c r="S72" s="30"/>
    </row>
    <row r="73" spans="2:19" ht="14.25" customHeight="1" x14ac:dyDescent="0.25">
      <c r="B73" s="38" t="s">
        <v>45</v>
      </c>
      <c r="C73" s="38"/>
      <c r="D73" s="42">
        <f>SUM(E73:F73)</f>
        <v>33</v>
      </c>
      <c r="E73" s="50">
        <v>30</v>
      </c>
      <c r="F73" s="40">
        <v>3</v>
      </c>
      <c r="G73" s="16"/>
      <c r="H73" s="16"/>
      <c r="I73" s="16"/>
      <c r="J73" s="51"/>
      <c r="P73" s="18"/>
      <c r="Q73" s="18"/>
      <c r="S73" s="30"/>
    </row>
    <row r="74" spans="2:19" ht="14.25" customHeight="1" x14ac:dyDescent="0.25">
      <c r="B74" s="38" t="s">
        <v>46</v>
      </c>
      <c r="C74" s="38"/>
      <c r="D74" s="42">
        <f>SUM(E74:F74)</f>
        <v>28</v>
      </c>
      <c r="E74" s="50">
        <v>28</v>
      </c>
      <c r="F74" s="40">
        <v>0</v>
      </c>
      <c r="G74" s="16"/>
      <c r="H74" s="16"/>
      <c r="I74" s="16"/>
      <c r="J74" s="51"/>
      <c r="P74" s="18"/>
      <c r="Q74" s="18"/>
      <c r="S74" s="30"/>
    </row>
    <row r="75" spans="2:19" ht="14.25" customHeight="1" x14ac:dyDescent="0.25">
      <c r="B75" s="38" t="s">
        <v>47</v>
      </c>
      <c r="C75" s="38"/>
      <c r="D75" s="42">
        <f t="shared" ref="D75" si="4">SUM(E75:F75)</f>
        <v>21</v>
      </c>
      <c r="E75" s="50">
        <v>21</v>
      </c>
      <c r="F75" s="40">
        <v>0</v>
      </c>
      <c r="G75" s="16"/>
      <c r="H75" s="16"/>
      <c r="I75" s="16"/>
      <c r="J75" s="51"/>
      <c r="P75" s="18"/>
      <c r="Q75" s="18"/>
      <c r="S75" s="30"/>
    </row>
    <row r="76" spans="2:19" ht="14.25" customHeight="1" x14ac:dyDescent="0.25">
      <c r="B76" s="38" t="s">
        <v>48</v>
      </c>
      <c r="C76" s="38"/>
      <c r="D76" s="42">
        <f>SUM(E76:F76)</f>
        <v>14</v>
      </c>
      <c r="E76" s="50">
        <v>14</v>
      </c>
      <c r="F76" s="40">
        <v>0</v>
      </c>
      <c r="G76" s="16"/>
      <c r="H76" s="16"/>
      <c r="I76" s="16"/>
      <c r="J76" s="51"/>
      <c r="P76" s="18"/>
      <c r="Q76" s="18"/>
      <c r="S76" s="30"/>
    </row>
    <row r="77" spans="2:19" ht="14.25" customHeight="1" thickBot="1" x14ac:dyDescent="0.3">
      <c r="B77" s="38" t="s">
        <v>49</v>
      </c>
      <c r="C77" s="38"/>
      <c r="D77" s="42">
        <f>SUM(E77:F77)</f>
        <v>14</v>
      </c>
      <c r="E77" s="50">
        <v>13</v>
      </c>
      <c r="F77" s="40">
        <v>1</v>
      </c>
      <c r="G77" s="16"/>
      <c r="H77" s="16"/>
      <c r="I77" s="16"/>
      <c r="P77" s="18"/>
      <c r="Q77" s="18"/>
      <c r="S77" s="30"/>
    </row>
    <row r="78" spans="2:19" ht="14.25" customHeight="1" x14ac:dyDescent="0.25">
      <c r="B78" s="52" t="s">
        <v>2</v>
      </c>
      <c r="C78" s="52"/>
      <c r="D78" s="26">
        <f>SUM(D52:D77)</f>
        <v>2105</v>
      </c>
      <c r="E78" s="26">
        <f>SUM(E52:E77)</f>
        <v>2047</v>
      </c>
      <c r="F78" s="26">
        <f>SUM(F52:F77)</f>
        <v>58</v>
      </c>
      <c r="G78" s="16"/>
      <c r="H78" s="16"/>
      <c r="I78" s="16"/>
      <c r="P78" s="18"/>
      <c r="Q78" s="18"/>
      <c r="S78" s="30"/>
    </row>
    <row r="79" spans="2:19" ht="15.75" customHeight="1" x14ac:dyDescent="0.25">
      <c r="B79" s="51" t="s">
        <v>50</v>
      </c>
      <c r="E79"/>
      <c r="F79"/>
      <c r="G79" s="16"/>
      <c r="H79" s="16"/>
      <c r="I79" s="16"/>
      <c r="P79" s="18"/>
      <c r="Q79" s="18"/>
      <c r="S79" s="30"/>
    </row>
    <row r="80" spans="2:19" ht="7.9" customHeight="1" x14ac:dyDescent="0.25">
      <c r="G80" s="16"/>
      <c r="H80" s="16"/>
      <c r="I80" s="16"/>
      <c r="P80" s="18"/>
      <c r="Q80" s="18"/>
      <c r="S80" s="30"/>
    </row>
    <row r="81" spans="1:19" ht="30" customHeight="1" x14ac:dyDescent="0.25">
      <c r="A81" s="53" t="s">
        <v>51</v>
      </c>
      <c r="B81" s="53"/>
      <c r="C81" s="53"/>
      <c r="D81" s="53"/>
      <c r="E81" s="53"/>
      <c r="F81" s="53"/>
      <c r="G81" s="53"/>
      <c r="H81" s="53"/>
      <c r="I81" s="53"/>
      <c r="J81" s="53"/>
      <c r="K81" s="53"/>
      <c r="L81" s="53"/>
      <c r="M81" s="53"/>
      <c r="N81" s="53"/>
      <c r="O81" s="53"/>
      <c r="P81" s="53"/>
      <c r="Q81" s="18"/>
      <c r="S81" s="30"/>
    </row>
    <row r="82" spans="1:19" ht="12.75" customHeight="1" x14ac:dyDescent="0.25">
      <c r="B82" s="14"/>
      <c r="C82" s="14"/>
      <c r="D82" s="14"/>
      <c r="E82" s="16"/>
      <c r="F82" s="16"/>
      <c r="G82" s="54"/>
      <c r="H82" s="54"/>
      <c r="I82" s="54"/>
      <c r="J82" s="14"/>
      <c r="L82" s="55"/>
      <c r="M82" s="14"/>
      <c r="N82" s="14"/>
      <c r="O82" s="14"/>
      <c r="P82" s="14"/>
      <c r="Q82" s="14"/>
      <c r="R82" s="14"/>
      <c r="S82" s="14"/>
    </row>
    <row r="83" spans="1:19" ht="15.4" customHeight="1" x14ac:dyDescent="0.25">
      <c r="B83" s="12"/>
      <c r="C83" s="12"/>
      <c r="D83" s="12"/>
      <c r="E83" s="12"/>
      <c r="F83" s="12"/>
      <c r="G83" s="16"/>
    </row>
    <row r="84" spans="1:19" ht="15.4" customHeight="1" x14ac:dyDescent="0.25">
      <c r="B84" s="12"/>
      <c r="C84" s="12"/>
      <c r="D84" s="12"/>
      <c r="E84" s="12"/>
      <c r="F84" s="12"/>
      <c r="G84" s="16"/>
      <c r="H84" s="12"/>
      <c r="I84" s="12"/>
      <c r="J84" s="12"/>
      <c r="K84" s="12"/>
    </row>
    <row r="85" spans="1:19" ht="12.95" customHeight="1" x14ac:dyDescent="0.25">
      <c r="B85" s="56" t="s">
        <v>52</v>
      </c>
      <c r="C85" s="56"/>
      <c r="D85" s="57" t="s">
        <v>2</v>
      </c>
      <c r="E85" s="58" t="s">
        <v>53</v>
      </c>
      <c r="F85" s="12"/>
      <c r="G85" s="56" t="s">
        <v>54</v>
      </c>
      <c r="H85" s="56"/>
      <c r="I85" s="57" t="s">
        <v>2</v>
      </c>
      <c r="J85" s="58" t="s">
        <v>53</v>
      </c>
      <c r="L85" s="27" t="s">
        <v>55</v>
      </c>
      <c r="M85" s="59" t="s">
        <v>2</v>
      </c>
      <c r="N85" s="60" t="s">
        <v>53</v>
      </c>
    </row>
    <row r="86" spans="1:19" ht="8.4499999999999993" customHeight="1" x14ac:dyDescent="0.25">
      <c r="B86" s="56"/>
      <c r="C86" s="56"/>
      <c r="D86" s="57"/>
      <c r="E86" s="58"/>
      <c r="F86" s="12"/>
      <c r="G86" s="56"/>
      <c r="H86" s="56"/>
      <c r="I86" s="57"/>
      <c r="J86" s="58"/>
      <c r="L86" s="27"/>
      <c r="M86" s="59"/>
      <c r="N86" s="60"/>
    </row>
    <row r="87" spans="1:19" ht="15" customHeight="1" x14ac:dyDescent="0.25">
      <c r="A87" s="61"/>
      <c r="B87" s="62" t="s">
        <v>56</v>
      </c>
      <c r="C87" s="62"/>
      <c r="D87" s="22">
        <v>12</v>
      </c>
      <c r="E87" s="33">
        <f t="shared" ref="E87:E99" si="5">D87/$D$100</f>
        <v>0.20689655172413793</v>
      </c>
      <c r="F87" s="12"/>
      <c r="G87" s="63" t="s">
        <v>57</v>
      </c>
      <c r="H87" s="63"/>
      <c r="I87" s="64">
        <v>12</v>
      </c>
      <c r="J87" s="33">
        <f t="shared" ref="J87:J97" si="6">I87/$I$98</f>
        <v>0.20689655172413793</v>
      </c>
      <c r="L87" s="62" t="s">
        <v>58</v>
      </c>
      <c r="M87" s="64">
        <v>45</v>
      </c>
      <c r="N87" s="33">
        <f>M87/$M$89</f>
        <v>0.77586206896551724</v>
      </c>
    </row>
    <row r="88" spans="1:19" ht="15" customHeight="1" thickBot="1" x14ac:dyDescent="0.3">
      <c r="A88" s="61"/>
      <c r="B88" s="65" t="s">
        <v>59</v>
      </c>
      <c r="C88" s="65"/>
      <c r="D88" s="23">
        <v>0</v>
      </c>
      <c r="E88" s="66">
        <f t="shared" si="5"/>
        <v>0</v>
      </c>
      <c r="F88" s="12"/>
      <c r="G88" s="67" t="s">
        <v>60</v>
      </c>
      <c r="H88" s="67"/>
      <c r="I88" s="68">
        <v>10</v>
      </c>
      <c r="J88" s="66">
        <f t="shared" si="6"/>
        <v>0.17241379310344829</v>
      </c>
      <c r="L88" s="69" t="s">
        <v>61</v>
      </c>
      <c r="M88" s="70">
        <v>13</v>
      </c>
      <c r="N88" s="44">
        <f>M88/$M$89</f>
        <v>0.22413793103448276</v>
      </c>
    </row>
    <row r="89" spans="1:19" ht="15" customHeight="1" x14ac:dyDescent="0.25">
      <c r="A89" s="61"/>
      <c r="B89" s="65" t="s">
        <v>62</v>
      </c>
      <c r="C89" s="65"/>
      <c r="D89" s="23">
        <v>1</v>
      </c>
      <c r="E89" s="66">
        <f t="shared" si="5"/>
        <v>1.7241379310344827E-2</v>
      </c>
      <c r="F89" s="12"/>
      <c r="G89" s="67" t="s">
        <v>63</v>
      </c>
      <c r="H89" s="67"/>
      <c r="I89" s="68">
        <v>5</v>
      </c>
      <c r="J89" s="66">
        <f t="shared" si="6"/>
        <v>8.6206896551724144E-2</v>
      </c>
      <c r="L89" s="71" t="s">
        <v>2</v>
      </c>
      <c r="M89" s="26">
        <f>SUM(M87:M88)</f>
        <v>58</v>
      </c>
      <c r="N89" s="47">
        <f>M89/$M$89</f>
        <v>1</v>
      </c>
    </row>
    <row r="90" spans="1:19" ht="15" customHeight="1" x14ac:dyDescent="0.25">
      <c r="A90" s="61"/>
      <c r="B90" s="69" t="s">
        <v>64</v>
      </c>
      <c r="D90" s="72">
        <v>7</v>
      </c>
      <c r="E90" s="66">
        <f t="shared" si="5"/>
        <v>0.1206896551724138</v>
      </c>
      <c r="F90" s="12"/>
      <c r="G90" s="67" t="s">
        <v>65</v>
      </c>
      <c r="H90" s="67"/>
      <c r="I90" s="68">
        <v>0</v>
      </c>
      <c r="J90" s="66">
        <f t="shared" si="6"/>
        <v>0</v>
      </c>
    </row>
    <row r="91" spans="1:19" ht="15" customHeight="1" x14ac:dyDescent="0.25">
      <c r="A91" s="61"/>
      <c r="B91" s="65" t="s">
        <v>66</v>
      </c>
      <c r="C91" s="65"/>
      <c r="D91" s="23">
        <v>3</v>
      </c>
      <c r="E91" s="66">
        <f t="shared" si="5"/>
        <v>5.1724137931034482E-2</v>
      </c>
      <c r="F91" s="12"/>
      <c r="G91" s="73" t="s">
        <v>67</v>
      </c>
      <c r="H91" s="73"/>
      <c r="I91" s="23">
        <v>1</v>
      </c>
      <c r="J91" s="66">
        <f t="shared" si="6"/>
        <v>1.7241379310344827E-2</v>
      </c>
    </row>
    <row r="92" spans="1:19" ht="15" customHeight="1" x14ac:dyDescent="0.25">
      <c r="A92" s="61"/>
      <c r="B92" s="65" t="s">
        <v>68</v>
      </c>
      <c r="C92" s="65"/>
      <c r="D92" s="23">
        <v>1</v>
      </c>
      <c r="E92" s="66">
        <f t="shared" si="5"/>
        <v>1.7241379310344827E-2</v>
      </c>
      <c r="F92" s="12"/>
      <c r="G92" s="67" t="s">
        <v>69</v>
      </c>
      <c r="H92" s="67"/>
      <c r="I92" s="68">
        <v>8</v>
      </c>
      <c r="J92" s="66">
        <f t="shared" si="6"/>
        <v>0.13793103448275862</v>
      </c>
    </row>
    <row r="93" spans="1:19" ht="15" customHeight="1" x14ac:dyDescent="0.25">
      <c r="A93" s="61"/>
      <c r="B93" s="65" t="s">
        <v>70</v>
      </c>
      <c r="C93" s="65"/>
      <c r="D93" s="23">
        <v>1</v>
      </c>
      <c r="E93" s="66">
        <f t="shared" si="5"/>
        <v>1.7241379310344827E-2</v>
      </c>
      <c r="F93" s="12"/>
      <c r="G93" s="67" t="s">
        <v>71</v>
      </c>
      <c r="H93" s="67"/>
      <c r="I93" s="68">
        <v>0</v>
      </c>
      <c r="J93" s="66">
        <f t="shared" si="6"/>
        <v>0</v>
      </c>
    </row>
    <row r="94" spans="1:19" ht="15" customHeight="1" x14ac:dyDescent="0.25">
      <c r="A94" s="61"/>
      <c r="B94" s="65" t="s">
        <v>72</v>
      </c>
      <c r="C94" s="65"/>
      <c r="D94" s="23">
        <v>0</v>
      </c>
      <c r="E94" s="66">
        <f t="shared" si="5"/>
        <v>0</v>
      </c>
      <c r="F94" s="12"/>
      <c r="G94" s="67" t="s">
        <v>73</v>
      </c>
      <c r="H94" s="67"/>
      <c r="I94" s="68">
        <v>3</v>
      </c>
      <c r="J94" s="66">
        <f t="shared" si="6"/>
        <v>5.1724137931034482E-2</v>
      </c>
    </row>
    <row r="95" spans="1:19" ht="15" customHeight="1" x14ac:dyDescent="0.25">
      <c r="A95" s="61"/>
      <c r="B95" s="65" t="s">
        <v>74</v>
      </c>
      <c r="C95" s="65"/>
      <c r="D95" s="23">
        <v>10</v>
      </c>
      <c r="E95" s="66">
        <f t="shared" si="5"/>
        <v>0.17241379310344829</v>
      </c>
      <c r="F95" s="12"/>
      <c r="G95" s="67" t="s">
        <v>75</v>
      </c>
      <c r="H95" s="67"/>
      <c r="I95" s="68">
        <v>4</v>
      </c>
      <c r="J95" s="66">
        <f t="shared" si="6"/>
        <v>6.8965517241379309E-2</v>
      </c>
    </row>
    <row r="96" spans="1:19" ht="15" customHeight="1" x14ac:dyDescent="0.25">
      <c r="B96" s="65" t="s">
        <v>76</v>
      </c>
      <c r="C96" s="65"/>
      <c r="D96" s="23">
        <v>2</v>
      </c>
      <c r="E96" s="66">
        <f t="shared" si="5"/>
        <v>3.4482758620689655E-2</v>
      </c>
      <c r="F96" s="12"/>
      <c r="G96" s="67" t="s">
        <v>77</v>
      </c>
      <c r="H96" s="67"/>
      <c r="I96" s="68">
        <v>2</v>
      </c>
      <c r="J96" s="66">
        <f t="shared" si="6"/>
        <v>3.4482758620689655E-2</v>
      </c>
    </row>
    <row r="97" spans="2:15" ht="15" customHeight="1" thickBot="1" x14ac:dyDescent="0.3">
      <c r="B97" s="65" t="s">
        <v>78</v>
      </c>
      <c r="C97" s="74"/>
      <c r="D97" s="23">
        <v>4</v>
      </c>
      <c r="E97" s="66">
        <f t="shared" si="5"/>
        <v>6.8965517241379309E-2</v>
      </c>
      <c r="F97" s="12"/>
      <c r="G97" s="75" t="s">
        <v>79</v>
      </c>
      <c r="H97" s="75"/>
      <c r="I97" s="76">
        <v>13</v>
      </c>
      <c r="J97" s="77">
        <f t="shared" si="6"/>
        <v>0.22413793103448276</v>
      </c>
    </row>
    <row r="98" spans="2:15" ht="15" customHeight="1" x14ac:dyDescent="0.25">
      <c r="B98" s="65" t="s">
        <v>80</v>
      </c>
      <c r="C98" s="65"/>
      <c r="D98" s="23">
        <v>7</v>
      </c>
      <c r="E98" s="66">
        <f t="shared" si="5"/>
        <v>0.1206896551724138</v>
      </c>
      <c r="F98" s="12"/>
      <c r="G98" s="45" t="s">
        <v>2</v>
      </c>
      <c r="H98" s="45"/>
      <c r="I98" s="78">
        <f>SUM(I87:I97)</f>
        <v>58</v>
      </c>
      <c r="J98" s="47">
        <v>1</v>
      </c>
    </row>
    <row r="99" spans="2:15" ht="15" customHeight="1" thickBot="1" x14ac:dyDescent="0.3">
      <c r="B99" s="69" t="s">
        <v>81</v>
      </c>
      <c r="C99" s="69"/>
      <c r="D99" s="72">
        <v>10</v>
      </c>
      <c r="E99" s="66">
        <f t="shared" si="5"/>
        <v>0.17241379310344829</v>
      </c>
      <c r="F99" s="79"/>
    </row>
    <row r="100" spans="2:15" ht="15.6" customHeight="1" x14ac:dyDescent="0.25">
      <c r="B100" s="71" t="s">
        <v>2</v>
      </c>
      <c r="C100" s="71"/>
      <c r="D100" s="26">
        <f>SUM(D87:D99)</f>
        <v>58</v>
      </c>
      <c r="E100" s="47">
        <v>1</v>
      </c>
      <c r="G100" s="48"/>
      <c r="H100" s="48"/>
      <c r="I100" s="48"/>
      <c r="J100" s="48"/>
    </row>
    <row r="101" spans="2:15" ht="9.75" customHeight="1" x14ac:dyDescent="0.25">
      <c r="B101" s="48"/>
      <c r="C101" s="48"/>
      <c r="D101" s="48"/>
      <c r="E101" s="48"/>
      <c r="G101" s="80"/>
      <c r="H101" s="80"/>
      <c r="I101" s="80"/>
      <c r="J101" s="80"/>
    </row>
    <row r="102" spans="2:15" ht="25.5" customHeight="1" x14ac:dyDescent="0.25">
      <c r="B102" s="7"/>
      <c r="C102" s="81"/>
      <c r="D102" s="81"/>
      <c r="E102" s="82"/>
      <c r="F102" s="82"/>
      <c r="G102" s="14"/>
      <c r="H102" s="81"/>
      <c r="I102" s="81"/>
      <c r="J102" s="81"/>
      <c r="K102" s="81"/>
      <c r="L102" s="81"/>
      <c r="M102" s="81"/>
      <c r="N102" s="81"/>
      <c r="O102" s="81"/>
    </row>
    <row r="103" spans="2:15" ht="15.4" customHeight="1" x14ac:dyDescent="0.25">
      <c r="B103" s="7"/>
      <c r="C103" s="81"/>
      <c r="D103" s="81"/>
      <c r="E103" s="82"/>
      <c r="F103" s="82"/>
      <c r="G103" s="14"/>
      <c r="H103" s="81"/>
      <c r="I103" s="81"/>
      <c r="J103" s="81"/>
      <c r="K103" s="81"/>
      <c r="L103" s="81"/>
      <c r="M103" s="81"/>
      <c r="N103" s="81"/>
      <c r="O103" s="81"/>
    </row>
    <row r="104" spans="2:15" ht="15.4" customHeight="1" x14ac:dyDescent="0.25">
      <c r="B104" s="83"/>
      <c r="C104" s="83"/>
      <c r="D104" s="83"/>
      <c r="E104" s="83"/>
      <c r="F104" s="84"/>
      <c r="G104" s="81"/>
      <c r="H104" s="12"/>
      <c r="I104" s="14"/>
      <c r="J104" s="14"/>
      <c r="K104" s="85"/>
      <c r="L104" s="85"/>
      <c r="M104" s="85"/>
      <c r="N104" s="85"/>
      <c r="O104" s="14"/>
    </row>
    <row r="105" spans="2:15" ht="15.4" customHeight="1" x14ac:dyDescent="0.25">
      <c r="B105" s="83"/>
      <c r="C105" s="83"/>
      <c r="D105" s="83"/>
      <c r="E105" s="83"/>
      <c r="F105" s="84"/>
      <c r="G105" s="81"/>
      <c r="H105" s="12"/>
      <c r="I105" s="14"/>
      <c r="J105" s="14"/>
      <c r="K105" s="85"/>
      <c r="L105" s="85"/>
      <c r="M105" s="85"/>
      <c r="N105" s="85"/>
      <c r="O105" s="14"/>
    </row>
    <row r="106" spans="2:15" ht="9.75" customHeight="1" x14ac:dyDescent="0.25">
      <c r="B106" s="86" t="s">
        <v>82</v>
      </c>
      <c r="C106" s="86"/>
      <c r="D106" s="87" t="s">
        <v>2</v>
      </c>
      <c r="E106" s="88" t="s">
        <v>53</v>
      </c>
      <c r="H106" s="89" t="s">
        <v>83</v>
      </c>
      <c r="I106" s="14"/>
      <c r="J106" s="14"/>
      <c r="K106" s="90"/>
      <c r="L106" s="90"/>
      <c r="M106" s="90"/>
      <c r="N106" s="90"/>
      <c r="O106" s="14"/>
    </row>
    <row r="107" spans="2:15" ht="30" customHeight="1" x14ac:dyDescent="0.25">
      <c r="B107" s="86"/>
      <c r="C107" s="86"/>
      <c r="D107" s="87"/>
      <c r="E107" s="88"/>
      <c r="H107" s="91">
        <f>SUM(E108:E111)</f>
        <v>6.8965517241379309E-2</v>
      </c>
      <c r="I107" s="14"/>
      <c r="K107" s="86" t="s">
        <v>84</v>
      </c>
      <c r="L107" s="86"/>
      <c r="M107" s="92" t="s">
        <v>2</v>
      </c>
      <c r="N107" s="93" t="s">
        <v>53</v>
      </c>
      <c r="O107" s="14"/>
    </row>
    <row r="108" spans="2:15" ht="15.4" customHeight="1" x14ac:dyDescent="0.25">
      <c r="B108" s="63" t="s">
        <v>85</v>
      </c>
      <c r="C108" s="63"/>
      <c r="D108" s="64">
        <v>1</v>
      </c>
      <c r="E108" s="33">
        <f>D108/$D$115</f>
        <v>1.7241379310344827E-2</v>
      </c>
      <c r="H108" s="94"/>
      <c r="I108" s="14"/>
      <c r="K108" s="95" t="s">
        <v>86</v>
      </c>
      <c r="L108" s="95"/>
      <c r="M108" s="64">
        <v>56</v>
      </c>
      <c r="N108" s="96">
        <f>M108/$M$110</f>
        <v>0.96551724137931039</v>
      </c>
      <c r="O108" s="14"/>
    </row>
    <row r="109" spans="2:15" ht="15.4" customHeight="1" thickBot="1" x14ac:dyDescent="0.3">
      <c r="B109" s="67" t="s">
        <v>87</v>
      </c>
      <c r="C109" s="67"/>
      <c r="D109" s="68">
        <v>1</v>
      </c>
      <c r="E109" s="66">
        <f t="shared" ref="E109:E115" si="7">D109/$D$115</f>
        <v>1.7241379310344827E-2</v>
      </c>
      <c r="I109" s="94" t="s">
        <v>88</v>
      </c>
      <c r="K109" s="97" t="s">
        <v>89</v>
      </c>
      <c r="L109" s="97"/>
      <c r="M109" s="76">
        <v>2</v>
      </c>
      <c r="N109" s="98">
        <f>M109/$M$110</f>
        <v>3.4482758620689655E-2</v>
      </c>
      <c r="O109" s="14"/>
    </row>
    <row r="110" spans="2:15" ht="15.4" customHeight="1" x14ac:dyDescent="0.25">
      <c r="B110" s="67" t="s">
        <v>90</v>
      </c>
      <c r="C110" s="67"/>
      <c r="D110" s="68">
        <v>0</v>
      </c>
      <c r="E110" s="66">
        <f t="shared" si="7"/>
        <v>0</v>
      </c>
      <c r="I110" s="91">
        <f>SUM(E112:E113)</f>
        <v>0.8793103448275863</v>
      </c>
      <c r="K110" s="99" t="s">
        <v>2</v>
      </c>
      <c r="L110" s="99"/>
      <c r="M110" s="26">
        <f>SUM(M108:M109)</f>
        <v>58</v>
      </c>
      <c r="N110" s="47">
        <v>1</v>
      </c>
      <c r="O110" s="14"/>
    </row>
    <row r="111" spans="2:15" ht="15.4" customHeight="1" x14ac:dyDescent="0.25">
      <c r="B111" s="67" t="s">
        <v>91</v>
      </c>
      <c r="C111" s="67"/>
      <c r="D111" s="68">
        <v>2</v>
      </c>
      <c r="E111" s="66">
        <f>D111/$D$115</f>
        <v>3.4482758620689655E-2</v>
      </c>
      <c r="H111" s="94"/>
      <c r="I111" s="14"/>
      <c r="J111" s="14"/>
      <c r="O111" s="14"/>
    </row>
    <row r="112" spans="2:15" ht="15.4" customHeight="1" x14ac:dyDescent="0.25">
      <c r="B112" s="67" t="s">
        <v>92</v>
      </c>
      <c r="C112" s="67"/>
      <c r="D112" s="68">
        <v>33</v>
      </c>
      <c r="E112" s="66">
        <f>D112/$D$115</f>
        <v>0.56896551724137934</v>
      </c>
      <c r="I112" s="14"/>
      <c r="J112" s="14"/>
      <c r="K112" s="100"/>
      <c r="L112" s="14"/>
      <c r="M112" s="14"/>
      <c r="N112" s="14"/>
      <c r="O112" s="14"/>
    </row>
    <row r="113" spans="2:16" ht="15.4" customHeight="1" x14ac:dyDescent="0.25">
      <c r="B113" s="67" t="s">
        <v>93</v>
      </c>
      <c r="C113" s="67"/>
      <c r="D113" s="68">
        <v>18</v>
      </c>
      <c r="E113" s="66">
        <f t="shared" si="7"/>
        <v>0.31034482758620691</v>
      </c>
      <c r="H113" s="94" t="s">
        <v>94</v>
      </c>
      <c r="J113" s="14"/>
      <c r="K113" s="101"/>
      <c r="L113" s="102"/>
      <c r="M113" s="14"/>
      <c r="N113" s="14"/>
      <c r="O113" s="14"/>
    </row>
    <row r="114" spans="2:16" ht="15.4" customHeight="1" thickBot="1" x14ac:dyDescent="0.3">
      <c r="B114" s="75" t="s">
        <v>95</v>
      </c>
      <c r="C114" s="75"/>
      <c r="D114" s="76">
        <v>3</v>
      </c>
      <c r="E114" s="77">
        <f t="shared" si="7"/>
        <v>5.1724137931034482E-2</v>
      </c>
      <c r="H114" s="91">
        <f>E114</f>
        <v>5.1724137931034482E-2</v>
      </c>
      <c r="K114" s="103" t="s">
        <v>96</v>
      </c>
      <c r="L114" s="103"/>
      <c r="M114" s="87" t="s">
        <v>2</v>
      </c>
      <c r="N114" s="88" t="s">
        <v>53</v>
      </c>
      <c r="O114" s="14"/>
      <c r="P114" s="104"/>
    </row>
    <row r="115" spans="2:16" ht="15.4" customHeight="1" x14ac:dyDescent="0.25">
      <c r="B115" s="99" t="s">
        <v>2</v>
      </c>
      <c r="C115" s="99"/>
      <c r="D115" s="26">
        <f>SUM(D108:D114)</f>
        <v>58</v>
      </c>
      <c r="E115" s="47">
        <f t="shared" si="7"/>
        <v>1</v>
      </c>
      <c r="H115" s="14"/>
      <c r="I115" s="14"/>
      <c r="K115" s="103"/>
      <c r="L115" s="103"/>
      <c r="M115" s="87"/>
      <c r="N115" s="88"/>
      <c r="O115" s="14"/>
    </row>
    <row r="116" spans="2:16" ht="15.4" customHeight="1" x14ac:dyDescent="0.25">
      <c r="B116" s="14"/>
      <c r="C116" s="14"/>
      <c r="D116" s="14"/>
      <c r="E116" s="16"/>
      <c r="H116" s="14"/>
      <c r="I116" s="14"/>
      <c r="K116" s="105" t="s">
        <v>97</v>
      </c>
      <c r="L116" s="105"/>
      <c r="M116" s="76">
        <v>27</v>
      </c>
      <c r="N116" s="106">
        <f>M116/$M$119</f>
        <v>0.46551724137931033</v>
      </c>
      <c r="O116" s="14"/>
    </row>
    <row r="117" spans="2:16" ht="15.4" customHeight="1" x14ac:dyDescent="0.25">
      <c r="B117" s="14"/>
      <c r="C117" s="14"/>
      <c r="D117" s="14"/>
      <c r="E117" s="16"/>
      <c r="H117" s="14"/>
      <c r="I117" s="14"/>
      <c r="K117" s="107" t="s">
        <v>98</v>
      </c>
      <c r="L117" s="107"/>
      <c r="M117" s="68">
        <v>29</v>
      </c>
      <c r="N117" s="108">
        <f>M117/$M$119</f>
        <v>0.5</v>
      </c>
      <c r="O117" s="14"/>
    </row>
    <row r="118" spans="2:16" ht="15.4" customHeight="1" thickBot="1" x14ac:dyDescent="0.3">
      <c r="B118" s="14"/>
      <c r="C118" s="14"/>
      <c r="D118" s="14"/>
      <c r="E118" s="16"/>
      <c r="F118" s="16"/>
      <c r="G118" s="14"/>
      <c r="H118" s="14"/>
      <c r="I118" s="14"/>
      <c r="K118" s="109" t="s">
        <v>99</v>
      </c>
      <c r="L118" s="109"/>
      <c r="M118" s="76">
        <v>2</v>
      </c>
      <c r="N118" s="106">
        <f>M118/$M$119</f>
        <v>3.4482758620689655E-2</v>
      </c>
      <c r="O118" s="14"/>
    </row>
    <row r="119" spans="2:16" ht="15.4" customHeight="1" x14ac:dyDescent="0.25">
      <c r="B119" s="14"/>
      <c r="C119" s="14"/>
      <c r="D119" s="14"/>
      <c r="E119" s="16"/>
      <c r="F119" s="16"/>
      <c r="G119" s="14"/>
      <c r="H119" s="14"/>
      <c r="I119" s="14"/>
      <c r="K119" s="99" t="s">
        <v>2</v>
      </c>
      <c r="L119" s="99"/>
      <c r="M119" s="26">
        <f>SUM(M116:M118)</f>
        <v>58</v>
      </c>
      <c r="N119" s="47">
        <v>1</v>
      </c>
      <c r="O119" s="14"/>
    </row>
    <row r="120" spans="2:16" ht="15.4" customHeight="1" x14ac:dyDescent="0.25">
      <c r="C120" s="102"/>
      <c r="D120" s="102"/>
      <c r="E120" s="102"/>
      <c r="F120" s="102"/>
      <c r="G120" s="14"/>
      <c r="H120" s="14"/>
      <c r="I120" s="14"/>
      <c r="J120" s="14"/>
      <c r="O120" s="14"/>
    </row>
    <row r="121" spans="2:16" ht="15.4" customHeight="1" x14ac:dyDescent="0.25">
      <c r="B121" s="83"/>
      <c r="C121" s="83"/>
      <c r="D121" s="83"/>
      <c r="E121" s="83"/>
      <c r="F121" s="83"/>
      <c r="G121" s="14"/>
      <c r="H121" s="14"/>
      <c r="I121" s="14"/>
      <c r="J121" s="14"/>
      <c r="O121" s="14"/>
    </row>
    <row r="122" spans="2:16" ht="15.4" customHeight="1" x14ac:dyDescent="0.25">
      <c r="B122" s="83"/>
      <c r="C122" s="83"/>
      <c r="D122" s="83"/>
      <c r="E122" s="83"/>
      <c r="F122" s="83"/>
      <c r="G122" s="14"/>
      <c r="H122" s="14"/>
      <c r="I122" s="14"/>
      <c r="J122" s="14"/>
      <c r="K122" s="110"/>
      <c r="L122" s="111"/>
      <c r="M122" s="112"/>
      <c r="N122" s="112"/>
      <c r="O122" s="14"/>
    </row>
    <row r="123" spans="2:16" ht="24.95" customHeight="1" x14ac:dyDescent="0.25">
      <c r="B123" s="27" t="s">
        <v>100</v>
      </c>
      <c r="C123" s="27"/>
      <c r="D123" s="27"/>
      <c r="E123" s="92" t="s">
        <v>2</v>
      </c>
      <c r="F123" s="93" t="s">
        <v>53</v>
      </c>
      <c r="G123" s="14"/>
      <c r="H123" s="82"/>
      <c r="I123" s="82"/>
      <c r="J123" s="14"/>
      <c r="K123" s="100"/>
      <c r="L123" s="14"/>
      <c r="M123" s="14"/>
      <c r="N123" s="14"/>
      <c r="O123" s="14"/>
    </row>
    <row r="124" spans="2:16" ht="16.5" customHeight="1" x14ac:dyDescent="0.25">
      <c r="B124" s="113" t="s">
        <v>101</v>
      </c>
      <c r="C124" s="113"/>
      <c r="D124" s="113"/>
      <c r="E124" s="114">
        <v>6</v>
      </c>
      <c r="F124" s="115">
        <f>E124/$E$142</f>
        <v>0.10344827586206896</v>
      </c>
      <c r="G124" s="14"/>
      <c r="H124" s="14"/>
      <c r="I124" s="14"/>
      <c r="J124" s="14"/>
      <c r="K124" s="14"/>
      <c r="L124" s="14"/>
      <c r="M124" s="14"/>
      <c r="O124" s="14"/>
    </row>
    <row r="125" spans="2:16" ht="16.5" customHeight="1" x14ac:dyDescent="0.25">
      <c r="B125" s="113" t="s">
        <v>102</v>
      </c>
      <c r="C125" s="113"/>
      <c r="D125" s="113"/>
      <c r="E125" s="116">
        <v>11</v>
      </c>
      <c r="F125" s="117">
        <f t="shared" ref="F125:F142" si="8">E125/$E$142</f>
        <v>0.18965517241379309</v>
      </c>
      <c r="G125" s="82"/>
      <c r="H125" s="118">
        <f>+SUM(E124:E127)</f>
        <v>24</v>
      </c>
      <c r="I125" s="119">
        <f>+H125/E142</f>
        <v>0.41379310344827586</v>
      </c>
      <c r="J125" s="14"/>
      <c r="K125" s="14"/>
      <c r="L125" s="14"/>
      <c r="M125" s="14"/>
      <c r="N125" s="14"/>
      <c r="O125" s="14"/>
    </row>
    <row r="126" spans="2:16" ht="16.5" customHeight="1" x14ac:dyDescent="0.3">
      <c r="B126" s="120" t="s">
        <v>103</v>
      </c>
      <c r="C126" s="120"/>
      <c r="D126" s="120"/>
      <c r="E126" s="116">
        <v>7</v>
      </c>
      <c r="F126" s="117">
        <f t="shared" si="8"/>
        <v>0.1206896551724138</v>
      </c>
      <c r="G126" s="14"/>
      <c r="H126" s="14"/>
      <c r="I126" s="121"/>
      <c r="J126" s="14"/>
      <c r="K126" s="14"/>
      <c r="L126" s="14"/>
      <c r="M126" s="14"/>
      <c r="N126" s="14"/>
      <c r="O126" s="14"/>
    </row>
    <row r="127" spans="2:16" ht="16.5" customHeight="1" x14ac:dyDescent="0.25">
      <c r="B127" s="113" t="s">
        <v>104</v>
      </c>
      <c r="C127" s="113"/>
      <c r="D127" s="113"/>
      <c r="E127" s="116">
        <v>0</v>
      </c>
      <c r="F127" s="117">
        <f t="shared" si="8"/>
        <v>0</v>
      </c>
      <c r="G127" s="14"/>
      <c r="H127" s="14"/>
      <c r="I127" s="122"/>
      <c r="J127" s="14"/>
      <c r="K127" s="14"/>
      <c r="L127" s="14"/>
      <c r="M127" s="14"/>
      <c r="N127" s="14"/>
      <c r="O127" s="14"/>
    </row>
    <row r="128" spans="2:16" ht="16.5" customHeight="1" x14ac:dyDescent="0.25">
      <c r="B128" s="123" t="s">
        <v>105</v>
      </c>
      <c r="C128" s="123"/>
      <c r="D128" s="123"/>
      <c r="E128" s="124">
        <v>2</v>
      </c>
      <c r="F128" s="125">
        <f t="shared" si="8"/>
        <v>3.4482758620689655E-2</v>
      </c>
      <c r="G128" s="14"/>
      <c r="H128" s="14"/>
      <c r="I128" s="126"/>
      <c r="J128" s="14"/>
      <c r="K128" s="14"/>
      <c r="L128" s="14"/>
      <c r="M128" s="14"/>
      <c r="N128" s="14"/>
      <c r="O128" s="14"/>
    </row>
    <row r="129" spans="2:15" ht="16.5" customHeight="1" x14ac:dyDescent="0.25">
      <c r="B129" s="123" t="s">
        <v>106</v>
      </c>
      <c r="C129" s="123"/>
      <c r="D129" s="123"/>
      <c r="E129" s="124">
        <v>7</v>
      </c>
      <c r="F129" s="125">
        <f t="shared" si="8"/>
        <v>0.1206896551724138</v>
      </c>
      <c r="G129" s="14"/>
      <c r="H129" s="14"/>
      <c r="I129" s="127"/>
      <c r="J129" s="14"/>
      <c r="K129" s="14"/>
      <c r="L129" s="14"/>
      <c r="M129" s="14"/>
      <c r="N129" s="14"/>
      <c r="O129" s="14"/>
    </row>
    <row r="130" spans="2:15" ht="16.5" customHeight="1" x14ac:dyDescent="0.25">
      <c r="B130" s="123" t="s">
        <v>107</v>
      </c>
      <c r="C130" s="123"/>
      <c r="D130" s="123"/>
      <c r="E130" s="124">
        <v>5</v>
      </c>
      <c r="F130" s="125">
        <f t="shared" si="8"/>
        <v>8.6206896551724144E-2</v>
      </c>
      <c r="G130" s="128"/>
      <c r="H130" s="14"/>
      <c r="I130" s="127"/>
      <c r="J130" s="14"/>
      <c r="K130" s="14"/>
      <c r="L130" s="14"/>
      <c r="M130" s="14"/>
      <c r="N130" s="14"/>
      <c r="O130" s="14"/>
    </row>
    <row r="131" spans="2:15" ht="16.5" customHeight="1" x14ac:dyDescent="0.25">
      <c r="B131" s="123" t="s">
        <v>108</v>
      </c>
      <c r="C131" s="123"/>
      <c r="D131" s="123"/>
      <c r="E131" s="124">
        <v>2</v>
      </c>
      <c r="F131" s="125">
        <f t="shared" si="8"/>
        <v>3.4482758620689655E-2</v>
      </c>
      <c r="G131" s="128"/>
      <c r="H131" s="14"/>
      <c r="I131" s="127"/>
      <c r="J131" s="14"/>
      <c r="K131" s="14"/>
      <c r="L131" s="14"/>
      <c r="M131" s="14"/>
      <c r="N131" s="14"/>
      <c r="O131" s="14"/>
    </row>
    <row r="132" spans="2:15" ht="16.5" customHeight="1" x14ac:dyDescent="0.25">
      <c r="B132" s="113" t="s">
        <v>109</v>
      </c>
      <c r="C132" s="113"/>
      <c r="D132" s="113"/>
      <c r="E132" s="116">
        <v>1</v>
      </c>
      <c r="F132" s="117">
        <f t="shared" si="8"/>
        <v>1.7241379310344827E-2</v>
      </c>
      <c r="G132" s="128"/>
      <c r="H132" s="14"/>
      <c r="I132" s="127"/>
      <c r="J132" s="14"/>
      <c r="K132" s="14"/>
      <c r="L132" s="14"/>
      <c r="M132" s="14"/>
      <c r="N132" s="14"/>
      <c r="O132" s="14"/>
    </row>
    <row r="133" spans="2:15" ht="16.5" customHeight="1" x14ac:dyDescent="0.25">
      <c r="B133" s="120" t="s">
        <v>110</v>
      </c>
      <c r="C133" s="120"/>
      <c r="D133" s="120"/>
      <c r="E133" s="116">
        <v>1</v>
      </c>
      <c r="F133" s="117">
        <f t="shared" si="8"/>
        <v>1.7241379310344827E-2</v>
      </c>
      <c r="G133" s="128"/>
      <c r="H133" s="14"/>
      <c r="I133" s="30"/>
      <c r="J133" s="14"/>
      <c r="K133" s="14"/>
      <c r="L133" s="14"/>
      <c r="M133" s="14"/>
      <c r="N133" s="14"/>
      <c r="O133" s="14"/>
    </row>
    <row r="134" spans="2:15" ht="16.5" customHeight="1" x14ac:dyDescent="0.25">
      <c r="B134" s="120" t="s">
        <v>111</v>
      </c>
      <c r="C134" s="120"/>
      <c r="D134" s="120"/>
      <c r="E134" s="116">
        <v>1</v>
      </c>
      <c r="F134" s="117">
        <f t="shared" si="8"/>
        <v>1.7241379310344827E-2</v>
      </c>
      <c r="G134" s="128"/>
      <c r="H134" s="14"/>
      <c r="I134" s="129"/>
      <c r="J134" s="14"/>
      <c r="K134" s="14"/>
      <c r="L134" s="14"/>
      <c r="M134" s="14"/>
      <c r="N134" s="14"/>
      <c r="O134" s="14"/>
    </row>
    <row r="135" spans="2:15" ht="16.5" customHeight="1" x14ac:dyDescent="0.25">
      <c r="B135" s="113" t="s">
        <v>112</v>
      </c>
      <c r="C135" s="113"/>
      <c r="D135" s="113"/>
      <c r="E135" s="116">
        <v>0</v>
      </c>
      <c r="F135" s="117">
        <f t="shared" si="8"/>
        <v>0</v>
      </c>
      <c r="G135" s="14"/>
      <c r="H135" s="14"/>
      <c r="I135" s="129"/>
      <c r="K135" s="130" t="s">
        <v>113</v>
      </c>
      <c r="L135" s="130"/>
      <c r="M135" s="130"/>
      <c r="N135" s="130"/>
      <c r="O135" s="130"/>
    </row>
    <row r="136" spans="2:15" ht="16.5" customHeight="1" x14ac:dyDescent="0.25">
      <c r="B136" s="113" t="s">
        <v>114</v>
      </c>
      <c r="C136" s="113"/>
      <c r="D136" s="113"/>
      <c r="E136" s="116">
        <v>0</v>
      </c>
      <c r="F136" s="117">
        <f t="shared" si="8"/>
        <v>0</v>
      </c>
      <c r="G136" s="14"/>
      <c r="H136" s="14"/>
      <c r="I136" s="14"/>
      <c r="K136" s="130"/>
      <c r="L136" s="130"/>
      <c r="M136" s="130"/>
      <c r="N136" s="130"/>
      <c r="O136" s="130"/>
    </row>
    <row r="137" spans="2:15" ht="16.5" customHeight="1" x14ac:dyDescent="0.25">
      <c r="B137" s="123" t="s">
        <v>115</v>
      </c>
      <c r="C137" s="123"/>
      <c r="D137" s="123"/>
      <c r="E137" s="124">
        <v>0</v>
      </c>
      <c r="F137" s="125">
        <f t="shared" si="8"/>
        <v>0</v>
      </c>
      <c r="G137" s="14"/>
      <c r="H137" s="14"/>
      <c r="I137" s="12"/>
      <c r="J137" s="12"/>
      <c r="K137" s="12"/>
      <c r="L137" s="102"/>
      <c r="M137" s="14"/>
      <c r="N137" s="14"/>
      <c r="O137" s="14"/>
    </row>
    <row r="138" spans="2:15" ht="16.5" customHeight="1" x14ac:dyDescent="0.25">
      <c r="B138" s="123" t="s">
        <v>116</v>
      </c>
      <c r="C138" s="123"/>
      <c r="D138" s="123"/>
      <c r="E138" s="124">
        <v>0</v>
      </c>
      <c r="F138" s="125">
        <f t="shared" si="8"/>
        <v>0</v>
      </c>
      <c r="G138" s="14"/>
      <c r="H138" s="14"/>
      <c r="L138" s="16"/>
      <c r="M138" s="14"/>
      <c r="N138" s="14"/>
      <c r="O138" s="14"/>
    </row>
    <row r="139" spans="2:15" ht="16.5" customHeight="1" x14ac:dyDescent="0.25">
      <c r="B139" s="123" t="s">
        <v>117</v>
      </c>
      <c r="C139" s="123"/>
      <c r="D139" s="123"/>
      <c r="E139" s="124">
        <v>1</v>
      </c>
      <c r="F139" s="125">
        <f t="shared" si="8"/>
        <v>1.7241379310344827E-2</v>
      </c>
      <c r="G139" s="14"/>
      <c r="H139" s="14"/>
      <c r="M139" s="14"/>
      <c r="N139" s="14"/>
      <c r="O139" s="14"/>
    </row>
    <row r="140" spans="2:15" ht="16.5" customHeight="1" x14ac:dyDescent="0.25">
      <c r="B140" s="123" t="s">
        <v>81</v>
      </c>
      <c r="C140" s="123"/>
      <c r="D140" s="123"/>
      <c r="E140" s="124">
        <v>3</v>
      </c>
      <c r="F140" s="125">
        <f t="shared" si="8"/>
        <v>5.1724137931034482E-2</v>
      </c>
      <c r="G140" s="14"/>
      <c r="H140" s="14"/>
      <c r="K140" s="27" t="s">
        <v>118</v>
      </c>
      <c r="L140" s="27"/>
      <c r="M140" s="131" t="s">
        <v>2</v>
      </c>
      <c r="N140" s="58" t="s">
        <v>53</v>
      </c>
      <c r="O140" s="14"/>
    </row>
    <row r="141" spans="2:15" ht="16.5" customHeight="1" thickBot="1" x14ac:dyDescent="0.3">
      <c r="B141" s="132" t="s">
        <v>119</v>
      </c>
      <c r="C141" s="132"/>
      <c r="D141" s="132"/>
      <c r="E141" s="133">
        <v>11</v>
      </c>
      <c r="F141" s="134">
        <f t="shared" si="8"/>
        <v>0.18965517241379309</v>
      </c>
      <c r="G141" s="14"/>
      <c r="H141" s="14"/>
      <c r="K141" s="27"/>
      <c r="L141" s="27"/>
      <c r="M141" s="131"/>
      <c r="N141" s="58"/>
      <c r="O141" s="14"/>
    </row>
    <row r="142" spans="2:15" ht="16.5" customHeight="1" x14ac:dyDescent="0.25">
      <c r="B142" s="135" t="s">
        <v>2</v>
      </c>
      <c r="C142" s="135"/>
      <c r="D142" s="135"/>
      <c r="E142" s="26">
        <f>SUM(E124:E141)</f>
        <v>58</v>
      </c>
      <c r="F142" s="136">
        <f t="shared" si="8"/>
        <v>1</v>
      </c>
      <c r="G142" s="14"/>
      <c r="H142" s="14"/>
      <c r="K142" s="137" t="s">
        <v>120</v>
      </c>
      <c r="L142" s="137"/>
      <c r="M142" s="138">
        <f>SUM(E124:E127)</f>
        <v>24</v>
      </c>
      <c r="N142" s="139">
        <f>M142/$M$147</f>
        <v>0.41379310344827586</v>
      </c>
      <c r="O142" s="14"/>
    </row>
    <row r="143" spans="2:15" ht="16.5" customHeight="1" x14ac:dyDescent="0.25">
      <c r="B143" s="14"/>
      <c r="C143" s="14"/>
      <c r="D143" s="14"/>
      <c r="E143" s="14"/>
      <c r="F143" s="14"/>
      <c r="G143" s="14"/>
      <c r="H143" s="14"/>
      <c r="K143" s="123" t="s">
        <v>121</v>
      </c>
      <c r="L143" s="123"/>
      <c r="M143" s="124">
        <f>SUM(E128:E131)</f>
        <v>16</v>
      </c>
      <c r="N143" s="125">
        <f t="shared" ref="N143:N147" si="9">M143/$M$147</f>
        <v>0.27586206896551724</v>
      </c>
      <c r="O143" s="14"/>
    </row>
    <row r="144" spans="2:15" ht="16.5" customHeight="1" x14ac:dyDescent="0.25">
      <c r="B144" s="14"/>
      <c r="C144" s="14"/>
      <c r="D144" s="14"/>
      <c r="E144" s="14"/>
      <c r="F144" s="14"/>
      <c r="G144" s="14"/>
      <c r="H144" s="14"/>
      <c r="K144" s="137" t="s">
        <v>122</v>
      </c>
      <c r="L144" s="137"/>
      <c r="M144" s="138">
        <f>SUM(E132:E136)</f>
        <v>3</v>
      </c>
      <c r="N144" s="139">
        <f t="shared" si="9"/>
        <v>5.1724137931034482E-2</v>
      </c>
      <c r="O144" s="14"/>
    </row>
    <row r="145" spans="2:15" ht="16.5" customHeight="1" x14ac:dyDescent="0.25">
      <c r="B145" s="14"/>
      <c r="C145" s="14"/>
      <c r="D145" s="14"/>
      <c r="E145" s="14"/>
      <c r="F145" s="14"/>
      <c r="G145" s="14"/>
      <c r="H145" s="14"/>
      <c r="K145" s="123" t="s">
        <v>123</v>
      </c>
      <c r="L145" s="123"/>
      <c r="M145" s="124">
        <f>SUM(E137:E140)</f>
        <v>4</v>
      </c>
      <c r="N145" s="125">
        <f t="shared" si="9"/>
        <v>6.8965517241379309E-2</v>
      </c>
      <c r="O145" s="14"/>
    </row>
    <row r="146" spans="2:15" ht="16.5" customHeight="1" thickBot="1" x14ac:dyDescent="0.3">
      <c r="B146" s="14"/>
      <c r="C146" s="14"/>
      <c r="D146" s="14"/>
      <c r="E146" s="14"/>
      <c r="F146" s="14"/>
      <c r="G146" s="14"/>
      <c r="H146" s="14"/>
      <c r="I146" s="14"/>
      <c r="K146" s="140" t="s">
        <v>119</v>
      </c>
      <c r="L146" s="140"/>
      <c r="M146" s="133">
        <f>SUM(E141)</f>
        <v>11</v>
      </c>
      <c r="N146" s="134">
        <f t="shared" si="9"/>
        <v>0.18965517241379309</v>
      </c>
      <c r="O146" s="14"/>
    </row>
    <row r="147" spans="2:15" ht="19.5" customHeight="1" x14ac:dyDescent="0.25">
      <c r="B147" s="14"/>
      <c r="C147" s="14"/>
      <c r="D147" s="14"/>
      <c r="E147" s="14"/>
      <c r="F147" s="14"/>
      <c r="G147" s="14"/>
      <c r="H147" s="141"/>
      <c r="I147" s="142"/>
      <c r="K147" s="135" t="s">
        <v>2</v>
      </c>
      <c r="L147" s="135"/>
      <c r="M147" s="26">
        <f>SUM(M142:M146)</f>
        <v>58</v>
      </c>
      <c r="N147" s="47">
        <f t="shared" si="9"/>
        <v>1</v>
      </c>
      <c r="O147" s="14"/>
    </row>
    <row r="148" spans="2:15" ht="10.5" customHeight="1" x14ac:dyDescent="0.25">
      <c r="B148" s="143"/>
      <c r="G148" s="141"/>
      <c r="H148" s="141"/>
      <c r="I148" s="144"/>
      <c r="J148" s="144"/>
      <c r="K148" s="144"/>
      <c r="L148" s="144"/>
      <c r="M148" s="142"/>
      <c r="N148" s="14"/>
      <c r="O148" s="14"/>
    </row>
    <row r="149" spans="2:15" ht="7.5" customHeight="1" x14ac:dyDescent="0.25">
      <c r="B149" s="143"/>
      <c r="G149" s="141"/>
      <c r="H149" s="141"/>
      <c r="I149" s="145"/>
      <c r="J149" s="145"/>
      <c r="K149" s="145"/>
      <c r="L149" s="145"/>
      <c r="M149" s="142"/>
      <c r="N149" s="14"/>
      <c r="O149" s="14"/>
    </row>
    <row r="150" spans="2:15" ht="15.4" customHeight="1" x14ac:dyDescent="0.25">
      <c r="G150" s="141"/>
      <c r="H150" s="141"/>
      <c r="I150" s="145"/>
      <c r="J150" s="145"/>
      <c r="K150" s="145"/>
      <c r="L150" s="145"/>
      <c r="M150" s="142"/>
      <c r="N150" s="14"/>
      <c r="O150" s="14"/>
    </row>
    <row r="151" spans="2:15" ht="15.4" customHeight="1" x14ac:dyDescent="0.25">
      <c r="B151" s="141"/>
      <c r="C151" s="141"/>
      <c r="D151" s="141"/>
      <c r="E151" s="141"/>
      <c r="F151" s="141"/>
      <c r="G151" s="141"/>
      <c r="H151" s="14"/>
      <c r="N151" s="14"/>
      <c r="O151" s="14"/>
    </row>
    <row r="152" spans="2:15" ht="15.4" customHeight="1" x14ac:dyDescent="0.25">
      <c r="B152" s="141"/>
      <c r="C152" s="141"/>
      <c r="D152" s="141"/>
      <c r="E152" s="141"/>
      <c r="F152" s="141"/>
      <c r="G152" s="141"/>
      <c r="H152" s="14"/>
      <c r="N152" s="14"/>
      <c r="O152" s="14"/>
    </row>
    <row r="153" spans="2:15" ht="24.95" customHeight="1" x14ac:dyDescent="0.25">
      <c r="B153" s="27" t="s">
        <v>124</v>
      </c>
      <c r="C153" s="27"/>
      <c r="D153" s="27"/>
      <c r="E153" s="146" t="s">
        <v>2</v>
      </c>
      <c r="F153" s="141"/>
      <c r="G153" s="147"/>
      <c r="H153" s="14"/>
      <c r="N153" s="14"/>
      <c r="O153" s="14"/>
    </row>
    <row r="154" spans="2:15" ht="13.9" customHeight="1" x14ac:dyDescent="0.25">
      <c r="B154" s="62" t="s">
        <v>125</v>
      </c>
      <c r="C154" s="62"/>
      <c r="D154" s="62"/>
      <c r="E154" s="22">
        <v>29</v>
      </c>
      <c r="F154" s="14"/>
      <c r="G154" s="14"/>
      <c r="H154" s="14"/>
      <c r="N154" s="14"/>
      <c r="O154" s="14"/>
    </row>
    <row r="155" spans="2:15" ht="13.9" customHeight="1" x14ac:dyDescent="0.25">
      <c r="B155" s="65" t="s">
        <v>126</v>
      </c>
      <c r="C155" s="65"/>
      <c r="D155" s="65"/>
      <c r="E155" s="23">
        <v>6</v>
      </c>
      <c r="F155" s="14"/>
      <c r="G155" s="14"/>
      <c r="H155" s="14"/>
      <c r="N155" s="14"/>
      <c r="O155" s="14"/>
    </row>
    <row r="156" spans="2:15" ht="13.9" customHeight="1" x14ac:dyDescent="0.25">
      <c r="B156" s="65" t="s">
        <v>127</v>
      </c>
      <c r="C156" s="65"/>
      <c r="D156" s="65"/>
      <c r="E156" s="23">
        <v>1</v>
      </c>
      <c r="F156" s="14"/>
      <c r="G156" s="14"/>
      <c r="H156" s="14"/>
      <c r="N156" s="14"/>
      <c r="O156" s="14"/>
    </row>
    <row r="157" spans="2:15" ht="13.9" customHeight="1" x14ac:dyDescent="0.25">
      <c r="B157" s="65" t="s">
        <v>128</v>
      </c>
      <c r="C157" s="65"/>
      <c r="D157" s="65"/>
      <c r="E157" s="23">
        <v>0</v>
      </c>
      <c r="F157" s="148"/>
      <c r="G157" s="14"/>
      <c r="H157" s="14"/>
      <c r="N157" s="14"/>
      <c r="O157" s="14"/>
    </row>
    <row r="158" spans="2:15" ht="13.9" customHeight="1" x14ac:dyDescent="0.25">
      <c r="B158" s="65" t="s">
        <v>129</v>
      </c>
      <c r="C158" s="65"/>
      <c r="D158" s="65"/>
      <c r="E158" s="23">
        <v>6</v>
      </c>
      <c r="F158" s="148"/>
      <c r="G158" s="14"/>
      <c r="H158" s="14"/>
      <c r="N158" s="14"/>
      <c r="O158" s="14"/>
    </row>
    <row r="159" spans="2:15" ht="13.9" customHeight="1" x14ac:dyDescent="0.25">
      <c r="B159" s="65" t="s">
        <v>130</v>
      </c>
      <c r="C159" s="65"/>
      <c r="D159" s="65"/>
      <c r="E159" s="23">
        <v>0</v>
      </c>
      <c r="F159" s="148"/>
      <c r="G159" s="14"/>
      <c r="H159" s="14"/>
      <c r="N159" s="14"/>
      <c r="O159" s="14"/>
    </row>
    <row r="160" spans="2:15" ht="13.9" customHeight="1" x14ac:dyDescent="0.25">
      <c r="B160" s="65" t="s">
        <v>131</v>
      </c>
      <c r="C160" s="74"/>
      <c r="D160" s="74"/>
      <c r="E160" s="23">
        <v>2</v>
      </c>
      <c r="F160" s="148"/>
      <c r="G160" s="14"/>
      <c r="H160" s="14"/>
      <c r="N160" s="14"/>
      <c r="O160" s="14"/>
    </row>
    <row r="161" spans="2:15" ht="13.9" customHeight="1" x14ac:dyDescent="0.25">
      <c r="B161" s="65" t="s">
        <v>132</v>
      </c>
      <c r="C161" s="74"/>
      <c r="D161" s="74"/>
      <c r="E161" s="23">
        <v>1</v>
      </c>
      <c r="F161" s="148"/>
      <c r="G161" s="14"/>
      <c r="H161" s="14"/>
      <c r="N161" s="14"/>
      <c r="O161" s="14"/>
    </row>
    <row r="162" spans="2:15" ht="13.9" customHeight="1" x14ac:dyDescent="0.25">
      <c r="B162" s="65" t="s">
        <v>81</v>
      </c>
      <c r="C162" s="74"/>
      <c r="D162" s="74"/>
      <c r="E162" s="23">
        <v>0</v>
      </c>
      <c r="G162" s="14"/>
      <c r="H162" s="14"/>
      <c r="N162" s="14"/>
      <c r="O162" s="14"/>
    </row>
    <row r="163" spans="2:15" ht="13.9" customHeight="1" thickBot="1" x14ac:dyDescent="0.3">
      <c r="B163" s="69" t="s">
        <v>133</v>
      </c>
      <c r="C163" s="69"/>
      <c r="D163" s="69"/>
      <c r="E163" s="72">
        <v>18</v>
      </c>
      <c r="G163" s="14"/>
      <c r="H163" s="14"/>
      <c r="N163" s="14"/>
      <c r="O163" s="14"/>
    </row>
    <row r="164" spans="2:15" ht="15.4" customHeight="1" x14ac:dyDescent="0.25">
      <c r="B164" s="149" t="s">
        <v>134</v>
      </c>
      <c r="C164" s="150"/>
      <c r="D164" s="150"/>
      <c r="E164" s="151"/>
      <c r="G164" s="14"/>
      <c r="H164" s="14"/>
      <c r="I164" s="152"/>
      <c r="N164" s="14"/>
      <c r="O164" s="14"/>
    </row>
    <row r="165" spans="2:15" ht="12.75" customHeight="1" x14ac:dyDescent="0.25">
      <c r="B165" s="143"/>
      <c r="C165" s="153"/>
      <c r="D165" s="154"/>
      <c r="E165" s="155"/>
      <c r="G165" s="14"/>
      <c r="H165" s="14"/>
      <c r="I165" s="152"/>
      <c r="N165" s="14"/>
      <c r="O165" s="14"/>
    </row>
    <row r="166" spans="2:15" ht="25.5" customHeight="1" x14ac:dyDescent="0.25">
      <c r="B166" s="7"/>
      <c r="C166" s="81"/>
      <c r="D166" s="81"/>
      <c r="E166" s="82"/>
      <c r="F166" s="82"/>
      <c r="G166" s="14"/>
      <c r="H166" s="81"/>
      <c r="I166" s="81"/>
      <c r="J166" s="81"/>
      <c r="K166" s="81"/>
      <c r="L166" s="81"/>
      <c r="M166" s="81"/>
      <c r="N166" s="81"/>
      <c r="O166" s="81"/>
    </row>
    <row r="167" spans="2:15" ht="8.25" customHeight="1" x14ac:dyDescent="0.25">
      <c r="B167" s="7"/>
      <c r="C167" s="81"/>
      <c r="D167" s="81"/>
      <c r="E167" s="82"/>
      <c r="F167" s="82"/>
      <c r="G167" s="14"/>
      <c r="H167" s="81"/>
      <c r="I167" s="81"/>
      <c r="J167" s="81"/>
      <c r="K167" s="81"/>
      <c r="L167" s="81"/>
      <c r="M167" s="81"/>
      <c r="N167" s="81"/>
      <c r="O167" s="81"/>
    </row>
    <row r="168" spans="2:15" ht="15.4" customHeight="1" x14ac:dyDescent="0.25">
      <c r="B168" s="85"/>
      <c r="C168" s="85"/>
      <c r="D168" s="85"/>
      <c r="E168" s="12"/>
      <c r="F168" s="16"/>
      <c r="G168" s="14"/>
      <c r="H168" s="14"/>
      <c r="I168" s="85"/>
      <c r="J168" s="85"/>
      <c r="K168" s="85"/>
      <c r="L168" s="12"/>
      <c r="M168" s="14"/>
      <c r="N168" s="14"/>
      <c r="O168" s="14"/>
    </row>
    <row r="169" spans="2:15" ht="15.4" customHeight="1" x14ac:dyDescent="0.25">
      <c r="B169" s="85"/>
      <c r="C169" s="85"/>
      <c r="D169" s="85"/>
      <c r="E169" s="12"/>
      <c r="F169" s="16"/>
      <c r="G169" s="81"/>
      <c r="H169" s="14"/>
      <c r="I169" s="85"/>
      <c r="J169" s="85"/>
      <c r="K169" s="85"/>
      <c r="L169" s="12"/>
      <c r="M169" s="14"/>
      <c r="N169" s="14"/>
      <c r="O169" s="14"/>
    </row>
    <row r="170" spans="2:15" ht="15.4" customHeight="1" x14ac:dyDescent="0.25">
      <c r="B170" s="90"/>
      <c r="C170" s="90"/>
      <c r="D170" s="90"/>
      <c r="E170" s="12"/>
      <c r="F170" s="16"/>
      <c r="G170" s="14"/>
      <c r="H170" s="14"/>
      <c r="I170" s="90"/>
      <c r="J170" s="90"/>
      <c r="K170" s="90"/>
      <c r="L170" s="12"/>
      <c r="M170" s="14"/>
      <c r="N170" s="14"/>
      <c r="O170" s="14"/>
    </row>
    <row r="171" spans="2:15" ht="31.5" customHeight="1" x14ac:dyDescent="0.25">
      <c r="B171" s="56" t="s">
        <v>82</v>
      </c>
      <c r="C171" s="56"/>
      <c r="D171" s="146" t="s">
        <v>2</v>
      </c>
      <c r="E171" s="156" t="s">
        <v>53</v>
      </c>
      <c r="F171" s="16"/>
      <c r="G171" s="14"/>
      <c r="H171" s="14"/>
      <c r="J171" s="56" t="s">
        <v>135</v>
      </c>
      <c r="K171" s="56"/>
      <c r="L171" s="146" t="s">
        <v>2</v>
      </c>
      <c r="M171" s="156" t="s">
        <v>53</v>
      </c>
      <c r="N171" s="14"/>
      <c r="O171" s="14"/>
    </row>
    <row r="172" spans="2:15" ht="17.25" customHeight="1" x14ac:dyDescent="0.25">
      <c r="B172" s="157" t="s">
        <v>91</v>
      </c>
      <c r="C172" s="157"/>
      <c r="D172" s="64">
        <v>1</v>
      </c>
      <c r="E172" s="33">
        <f t="shared" ref="E172:E177" si="10">D172/$D$177</f>
        <v>1.7241379310344827E-2</v>
      </c>
      <c r="F172" s="16"/>
      <c r="H172" s="158" t="s">
        <v>136</v>
      </c>
      <c r="J172" s="157" t="s">
        <v>89</v>
      </c>
      <c r="K172" s="157"/>
      <c r="L172" s="64">
        <v>16</v>
      </c>
      <c r="M172" s="33">
        <f>L172/$L$175</f>
        <v>0.27586206896551724</v>
      </c>
      <c r="N172" s="14"/>
      <c r="O172" s="14"/>
    </row>
    <row r="173" spans="2:15" ht="17.25" customHeight="1" x14ac:dyDescent="0.25">
      <c r="B173" s="159" t="s">
        <v>92</v>
      </c>
      <c r="C173" s="159"/>
      <c r="D173" s="68">
        <v>25</v>
      </c>
      <c r="E173" s="66">
        <f t="shared" si="10"/>
        <v>0.43103448275862066</v>
      </c>
      <c r="H173" s="160">
        <f>SUM(E173:E174)</f>
        <v>0.75862068965517238</v>
      </c>
      <c r="J173" s="159" t="s">
        <v>86</v>
      </c>
      <c r="K173" s="159"/>
      <c r="L173" s="68">
        <v>25</v>
      </c>
      <c r="M173" s="66">
        <f>L173/$L$175</f>
        <v>0.43103448275862066</v>
      </c>
      <c r="N173" s="14"/>
      <c r="O173" s="14"/>
    </row>
    <row r="174" spans="2:15" ht="17.25" customHeight="1" thickBot="1" x14ac:dyDescent="0.3">
      <c r="B174" s="159" t="s">
        <v>93</v>
      </c>
      <c r="C174" s="159"/>
      <c r="D174" s="68">
        <v>19</v>
      </c>
      <c r="E174" s="66">
        <f t="shared" si="10"/>
        <v>0.32758620689655171</v>
      </c>
      <c r="J174" s="161" t="s">
        <v>133</v>
      </c>
      <c r="K174" s="161"/>
      <c r="L174" s="76">
        <v>17</v>
      </c>
      <c r="M174" s="77">
        <f>L174/$L$175</f>
        <v>0.29310344827586204</v>
      </c>
      <c r="N174" s="14"/>
      <c r="O174" s="14"/>
    </row>
    <row r="175" spans="2:15" ht="17.25" customHeight="1" x14ac:dyDescent="0.25">
      <c r="B175" s="159" t="s">
        <v>95</v>
      </c>
      <c r="C175" s="159"/>
      <c r="D175" s="68">
        <v>2</v>
      </c>
      <c r="E175" s="66">
        <f t="shared" si="10"/>
        <v>3.4482758620689655E-2</v>
      </c>
      <c r="G175" s="14"/>
      <c r="H175" s="14"/>
      <c r="J175" s="135" t="s">
        <v>2</v>
      </c>
      <c r="K175" s="135"/>
      <c r="L175" s="26">
        <f>SUM(L172:L174)</f>
        <v>58</v>
      </c>
      <c r="M175" s="47">
        <f>L175/$L$175</f>
        <v>1</v>
      </c>
      <c r="N175" s="14"/>
      <c r="O175" s="14"/>
    </row>
    <row r="176" spans="2:15" ht="17.25" customHeight="1" thickBot="1" x14ac:dyDescent="0.3">
      <c r="B176" s="161" t="s">
        <v>137</v>
      </c>
      <c r="C176" s="161"/>
      <c r="D176" s="76">
        <v>11</v>
      </c>
      <c r="E176" s="77">
        <f t="shared" si="10"/>
        <v>0.18965517241379309</v>
      </c>
      <c r="F176" s="16"/>
      <c r="G176" s="14"/>
      <c r="H176" s="14"/>
      <c r="I176" s="162"/>
      <c r="J176" s="16"/>
      <c r="K176" s="163"/>
      <c r="L176" s="16"/>
      <c r="M176" s="14"/>
      <c r="N176" s="14"/>
      <c r="O176" s="14"/>
    </row>
    <row r="177" spans="2:15" ht="17.25" customHeight="1" x14ac:dyDescent="0.25">
      <c r="B177" s="135" t="s">
        <v>2</v>
      </c>
      <c r="C177" s="135"/>
      <c r="D177" s="26">
        <f>SUM(D172:D176)</f>
        <v>58</v>
      </c>
      <c r="E177" s="47">
        <f t="shared" si="10"/>
        <v>1</v>
      </c>
      <c r="F177" s="16"/>
      <c r="G177" s="14"/>
      <c r="H177" s="14"/>
      <c r="L177" s="16"/>
      <c r="M177" s="14"/>
      <c r="N177" s="14"/>
      <c r="O177" s="14"/>
    </row>
    <row r="178" spans="2:15" ht="11.25" customHeight="1" x14ac:dyDescent="0.25">
      <c r="C178" s="102"/>
      <c r="D178" s="102"/>
      <c r="G178" s="14"/>
      <c r="I178" s="13"/>
      <c r="J178" s="13"/>
      <c r="K178" s="13"/>
      <c r="L178" s="13"/>
    </row>
    <row r="179" spans="2:15" ht="15.4" customHeight="1" x14ac:dyDescent="0.25">
      <c r="G179" s="14"/>
      <c r="I179" s="164"/>
      <c r="J179" s="13"/>
      <c r="K179" s="165"/>
      <c r="L179" s="165"/>
    </row>
    <row r="180" spans="2:15" ht="15.4" customHeight="1" x14ac:dyDescent="0.25">
      <c r="G180" s="14"/>
      <c r="I180" s="164"/>
      <c r="J180" s="13"/>
      <c r="K180" s="165"/>
      <c r="L180" s="165"/>
    </row>
    <row r="181" spans="2:15" ht="15.4" customHeight="1" x14ac:dyDescent="0.25">
      <c r="B181" s="83"/>
      <c r="C181" s="83"/>
      <c r="D181" s="83"/>
      <c r="E181" s="83"/>
      <c r="I181" s="166"/>
      <c r="J181" s="166"/>
      <c r="K181" s="167"/>
      <c r="L181" s="168"/>
      <c r="M181" s="169"/>
    </row>
    <row r="182" spans="2:15" ht="24.95" customHeight="1" x14ac:dyDescent="0.25">
      <c r="B182" s="27" t="s">
        <v>138</v>
      </c>
      <c r="C182" s="27"/>
      <c r="D182" s="146" t="s">
        <v>2</v>
      </c>
      <c r="E182" s="156" t="s">
        <v>53</v>
      </c>
      <c r="I182" s="166"/>
      <c r="J182" s="166"/>
      <c r="K182" s="167"/>
      <c r="L182" s="168"/>
      <c r="M182" s="169"/>
    </row>
    <row r="183" spans="2:15" ht="18" customHeight="1" x14ac:dyDescent="0.25">
      <c r="B183" s="75" t="s">
        <v>139</v>
      </c>
      <c r="C183" s="75"/>
      <c r="D183" s="76">
        <v>27</v>
      </c>
      <c r="E183" s="77">
        <f>D183/$D$186</f>
        <v>0.46551724137931033</v>
      </c>
      <c r="G183" s="170"/>
      <c r="I183" s="166"/>
      <c r="J183" s="166"/>
      <c r="K183" s="167"/>
      <c r="L183" s="168"/>
      <c r="M183" s="167"/>
      <c r="N183" s="171"/>
    </row>
    <row r="184" spans="2:15" ht="18" customHeight="1" x14ac:dyDescent="0.25">
      <c r="B184" s="67" t="s">
        <v>140</v>
      </c>
      <c r="C184" s="67"/>
      <c r="D184" s="68">
        <v>11</v>
      </c>
      <c r="E184" s="66">
        <f>D184/$D$186</f>
        <v>0.18965517241379309</v>
      </c>
      <c r="I184" s="166"/>
      <c r="J184" s="166"/>
      <c r="K184" s="167"/>
      <c r="L184" s="168"/>
      <c r="M184" s="167"/>
      <c r="N184" s="171"/>
    </row>
    <row r="185" spans="2:15" ht="18" customHeight="1" thickBot="1" x14ac:dyDescent="0.3">
      <c r="B185" s="75" t="s">
        <v>137</v>
      </c>
      <c r="C185" s="75"/>
      <c r="D185" s="76">
        <v>20</v>
      </c>
      <c r="E185" s="77">
        <f>D185/$D$186</f>
        <v>0.34482758620689657</v>
      </c>
      <c r="I185" s="166"/>
      <c r="J185" s="166"/>
      <c r="K185" s="167"/>
      <c r="L185" s="168"/>
      <c r="M185" s="169"/>
    </row>
    <row r="186" spans="2:15" ht="15.4" customHeight="1" x14ac:dyDescent="0.25">
      <c r="B186" s="135" t="s">
        <v>2</v>
      </c>
      <c r="C186" s="135"/>
      <c r="D186" s="26">
        <f>SUM(D183:D185)</f>
        <v>58</v>
      </c>
      <c r="E186" s="47">
        <f>D186/$D$186</f>
        <v>1</v>
      </c>
      <c r="I186" s="166"/>
      <c r="J186" s="166"/>
      <c r="K186" s="167"/>
      <c r="L186" s="168"/>
      <c r="M186" s="169"/>
    </row>
    <row r="187" spans="2:15" ht="15.4" customHeight="1" x14ac:dyDescent="0.25">
      <c r="B187" s="153"/>
      <c r="C187" s="153"/>
      <c r="D187" s="154"/>
      <c r="E187" s="155"/>
      <c r="I187" s="172"/>
      <c r="J187" s="172"/>
      <c r="K187" s="169"/>
      <c r="L187" s="173"/>
      <c r="M187" s="169"/>
    </row>
    <row r="188" spans="2:15" ht="25.5" customHeight="1" x14ac:dyDescent="0.25">
      <c r="B188" s="153"/>
      <c r="C188" s="153"/>
      <c r="D188" s="154"/>
      <c r="E188" s="155"/>
      <c r="I188" s="172"/>
      <c r="J188" s="172"/>
      <c r="K188" s="169"/>
      <c r="L188" s="173"/>
      <c r="M188" s="169"/>
    </row>
    <row r="189" spans="2:15" ht="21" customHeight="1" x14ac:dyDescent="0.25">
      <c r="B189" s="153"/>
      <c r="C189" s="153"/>
      <c r="D189" s="154"/>
      <c r="E189" s="155"/>
      <c r="I189" s="172"/>
      <c r="J189" s="172"/>
      <c r="K189" s="169"/>
      <c r="L189" s="173"/>
      <c r="M189" s="169"/>
    </row>
    <row r="190" spans="2:15" s="175" customFormat="1" ht="15.4" customHeight="1" x14ac:dyDescent="0.25">
      <c r="B190" s="174"/>
      <c r="C190" s="174"/>
      <c r="D190" s="174"/>
      <c r="E190" s="174"/>
      <c r="F190" s="174"/>
      <c r="G190"/>
    </row>
    <row r="191" spans="2:15" s="175" customFormat="1" ht="15.4" customHeight="1" x14ac:dyDescent="0.25">
      <c r="B191" s="176"/>
      <c r="C191" s="176"/>
      <c r="D191" s="176"/>
      <c r="E191" s="176"/>
      <c r="F191" s="176"/>
      <c r="G191"/>
    </row>
    <row r="192" spans="2:15" s="175" customFormat="1" ht="15.4" customHeight="1" x14ac:dyDescent="0.25">
      <c r="B192" s="176"/>
      <c r="C192" s="176"/>
      <c r="D192" s="176"/>
      <c r="E192" s="176"/>
      <c r="F192" s="176"/>
      <c r="G192"/>
    </row>
    <row r="193" spans="2:25" s="175" customFormat="1" ht="35.1" customHeight="1" x14ac:dyDescent="0.25">
      <c r="B193" s="177" t="s">
        <v>141</v>
      </c>
      <c r="C193" s="178"/>
      <c r="D193" s="179">
        <v>2024</v>
      </c>
      <c r="E193" s="179" t="s">
        <v>142</v>
      </c>
      <c r="F193" s="29" t="s">
        <v>16</v>
      </c>
      <c r="G193" s="174"/>
    </row>
    <row r="194" spans="2:25" s="184" customFormat="1" ht="16.149999999999999" customHeight="1" x14ac:dyDescent="0.3">
      <c r="B194" s="180" t="s">
        <v>3</v>
      </c>
      <c r="C194" s="181"/>
      <c r="D194" s="182">
        <v>18</v>
      </c>
      <c r="E194" s="182">
        <v>17</v>
      </c>
      <c r="F194" s="183">
        <f>E194/D194-1</f>
        <v>-5.555555555555558E-2</v>
      </c>
    </row>
    <row r="195" spans="2:25" s="185" customFormat="1" ht="16.149999999999999" customHeight="1" x14ac:dyDescent="0.25">
      <c r="B195" s="180" t="s">
        <v>4</v>
      </c>
      <c r="C195" s="181"/>
      <c r="D195" s="182">
        <v>15</v>
      </c>
      <c r="E195" s="182">
        <v>14</v>
      </c>
      <c r="F195" s="183">
        <f t="shared" ref="F195:F206" si="11">E195/D195-1</f>
        <v>-6.6666666666666652E-2</v>
      </c>
      <c r="G195"/>
      <c r="J195"/>
      <c r="K195"/>
      <c r="L195"/>
      <c r="M195"/>
      <c r="N195"/>
      <c r="O195"/>
      <c r="P195"/>
    </row>
    <row r="196" spans="2:25" s="185" customFormat="1" ht="16.149999999999999" customHeight="1" x14ac:dyDescent="0.25">
      <c r="B196" s="180" t="s">
        <v>5</v>
      </c>
      <c r="C196" s="181"/>
      <c r="D196" s="182">
        <v>11</v>
      </c>
      <c r="E196" s="182">
        <v>19</v>
      </c>
      <c r="F196" s="183">
        <f t="shared" si="11"/>
        <v>0.72727272727272729</v>
      </c>
      <c r="G196"/>
      <c r="J196"/>
      <c r="K196"/>
      <c r="L196"/>
      <c r="M196"/>
      <c r="N196"/>
      <c r="O196"/>
      <c r="P196"/>
    </row>
    <row r="197" spans="2:25" s="185" customFormat="1" ht="16.149999999999999" customHeight="1" thickBot="1" x14ac:dyDescent="0.3">
      <c r="B197" s="180" t="s">
        <v>6</v>
      </c>
      <c r="C197" s="181"/>
      <c r="D197" s="182">
        <v>23</v>
      </c>
      <c r="E197" s="182">
        <v>8</v>
      </c>
      <c r="F197" s="183">
        <f t="shared" si="11"/>
        <v>-0.65217391304347827</v>
      </c>
      <c r="G197"/>
      <c r="J197"/>
      <c r="K197"/>
      <c r="L197"/>
      <c r="M197"/>
      <c r="N197"/>
      <c r="O197"/>
      <c r="P197"/>
    </row>
    <row r="198" spans="2:25" s="185" customFormat="1" ht="16.149999999999999" hidden="1" customHeight="1" x14ac:dyDescent="0.25">
      <c r="B198" s="180" t="s">
        <v>7</v>
      </c>
      <c r="C198" s="181"/>
      <c r="D198" s="182">
        <v>14</v>
      </c>
      <c r="E198" s="182"/>
      <c r="F198" s="183">
        <f t="shared" si="11"/>
        <v>-1</v>
      </c>
      <c r="G198"/>
      <c r="J198"/>
      <c r="K198"/>
      <c r="L198"/>
      <c r="M198"/>
      <c r="N198"/>
      <c r="O198"/>
      <c r="P198"/>
    </row>
    <row r="199" spans="2:25" s="185" customFormat="1" ht="16.149999999999999" hidden="1" customHeight="1" x14ac:dyDescent="0.25">
      <c r="B199" s="180" t="s">
        <v>8</v>
      </c>
      <c r="C199" s="181"/>
      <c r="D199" s="182">
        <v>13</v>
      </c>
      <c r="E199" s="182"/>
      <c r="F199" s="183">
        <f t="shared" si="11"/>
        <v>-1</v>
      </c>
      <c r="G199"/>
      <c r="J199"/>
      <c r="K199"/>
      <c r="L199"/>
      <c r="M199"/>
      <c r="N199"/>
      <c r="O199"/>
      <c r="P199"/>
    </row>
    <row r="200" spans="2:25" s="185" customFormat="1" ht="16.149999999999999" hidden="1" customHeight="1" x14ac:dyDescent="0.25">
      <c r="B200" s="180" t="s">
        <v>9</v>
      </c>
      <c r="C200" s="181"/>
      <c r="D200" s="182">
        <v>11</v>
      </c>
      <c r="E200" s="182"/>
      <c r="F200" s="183">
        <f t="shared" si="11"/>
        <v>-1</v>
      </c>
      <c r="G200"/>
      <c r="J200"/>
      <c r="K200"/>
      <c r="L200"/>
      <c r="M200"/>
      <c r="N200"/>
      <c r="O200"/>
      <c r="P200"/>
    </row>
    <row r="201" spans="2:25" s="185" customFormat="1" ht="16.149999999999999" hidden="1" customHeight="1" x14ac:dyDescent="0.25">
      <c r="B201" s="180" t="s">
        <v>10</v>
      </c>
      <c r="C201" s="181"/>
      <c r="D201" s="182">
        <v>14</v>
      </c>
      <c r="E201" s="182"/>
      <c r="F201" s="183">
        <f t="shared" si="11"/>
        <v>-1</v>
      </c>
      <c r="G201"/>
      <c r="J201"/>
      <c r="K201"/>
      <c r="L201"/>
      <c r="M201"/>
      <c r="N201"/>
      <c r="O201"/>
      <c r="P201"/>
    </row>
    <row r="202" spans="2:25" s="185" customFormat="1" ht="16.149999999999999" hidden="1" customHeight="1" x14ac:dyDescent="0.25">
      <c r="B202" s="180" t="s">
        <v>11</v>
      </c>
      <c r="C202" s="181"/>
      <c r="D202" s="182">
        <v>5</v>
      </c>
      <c r="E202" s="182"/>
      <c r="F202" s="183">
        <f t="shared" si="11"/>
        <v>-1</v>
      </c>
      <c r="G202"/>
      <c r="J202"/>
      <c r="K202"/>
      <c r="L202"/>
      <c r="M202"/>
      <c r="N202"/>
      <c r="O202"/>
      <c r="P202"/>
    </row>
    <row r="203" spans="2:25" s="185" customFormat="1" ht="16.149999999999999" hidden="1" customHeight="1" x14ac:dyDescent="0.25">
      <c r="B203" s="180" t="s">
        <v>12</v>
      </c>
      <c r="C203" s="181"/>
      <c r="D203" s="182">
        <v>9</v>
      </c>
      <c r="E203" s="182"/>
      <c r="F203" s="183">
        <f t="shared" si="11"/>
        <v>-1</v>
      </c>
      <c r="G203"/>
      <c r="J203"/>
      <c r="K203"/>
      <c r="L203"/>
      <c r="M203"/>
      <c r="N203"/>
      <c r="O203"/>
      <c r="P203"/>
    </row>
    <row r="204" spans="2:25" s="185" customFormat="1" ht="16.149999999999999" hidden="1" customHeight="1" x14ac:dyDescent="0.25">
      <c r="B204" s="180" t="s">
        <v>13</v>
      </c>
      <c r="C204" s="181"/>
      <c r="D204" s="182">
        <v>9</v>
      </c>
      <c r="E204" s="182"/>
      <c r="F204" s="183">
        <f t="shared" si="11"/>
        <v>-1</v>
      </c>
      <c r="G204"/>
      <c r="J204"/>
      <c r="K204"/>
      <c r="L204"/>
      <c r="M204"/>
      <c r="N204"/>
      <c r="O204"/>
      <c r="P204"/>
    </row>
    <row r="205" spans="2:25" s="185" customFormat="1" ht="18" hidden="1" customHeight="1" thickBot="1" x14ac:dyDescent="0.3">
      <c r="B205" s="186" t="s">
        <v>14</v>
      </c>
      <c r="C205" s="187"/>
      <c r="D205" s="182">
        <v>20</v>
      </c>
      <c r="E205" s="182"/>
      <c r="F205" s="188">
        <f t="shared" si="11"/>
        <v>-1</v>
      </c>
      <c r="G205"/>
      <c r="J205"/>
      <c r="K205"/>
      <c r="L205"/>
      <c r="M205"/>
      <c r="N205"/>
      <c r="O205"/>
      <c r="P205"/>
    </row>
    <row r="206" spans="2:25" s="192" customFormat="1" ht="21.6" customHeight="1" x14ac:dyDescent="0.25">
      <c r="B206" s="189" t="s">
        <v>2</v>
      </c>
      <c r="C206" s="189"/>
      <c r="D206" s="190">
        <f>+SUM(D194:D197)</f>
        <v>67</v>
      </c>
      <c r="E206" s="190">
        <f>+SUM(E194:E205)</f>
        <v>58</v>
      </c>
      <c r="F206" s="191">
        <f t="shared" si="11"/>
        <v>-0.13432835820895528</v>
      </c>
      <c r="G206"/>
      <c r="W206" s="193"/>
      <c r="X206" s="193"/>
      <c r="Y206" s="193"/>
    </row>
    <row r="207" spans="2:25" s="175" customFormat="1" ht="30" customHeight="1" x14ac:dyDescent="0.25">
      <c r="B207" s="194" t="s">
        <v>143</v>
      </c>
      <c r="C207" s="194"/>
      <c r="D207" s="194"/>
      <c r="E207" s="194"/>
      <c r="F207" s="194"/>
      <c r="G207" s="195"/>
    </row>
    <row r="208" spans="2:25" s="175" customFormat="1" ht="15.4" customHeight="1" x14ac:dyDescent="0.25">
      <c r="B208" s="194"/>
      <c r="C208" s="194"/>
      <c r="D208" s="194"/>
      <c r="E208" s="194"/>
      <c r="F208" s="194"/>
      <c r="G208" s="195"/>
    </row>
    <row r="209" spans="2:10" s="175" customFormat="1" ht="15.4" customHeight="1" x14ac:dyDescent="0.25">
      <c r="B209" s="196"/>
      <c r="C209" s="196"/>
      <c r="D209" s="197"/>
      <c r="E209" s="197"/>
      <c r="F209" s="198"/>
      <c r="G209" s="195"/>
    </row>
    <row r="210" spans="2:10" s="175" customFormat="1" ht="15.4" customHeight="1" x14ac:dyDescent="0.25">
      <c r="B210" s="196"/>
      <c r="C210" s="196"/>
      <c r="D210" s="197"/>
      <c r="E210" s="197"/>
      <c r="F210" s="198"/>
      <c r="G210" s="195"/>
    </row>
    <row r="211" spans="2:10" s="175" customFormat="1" ht="15.4" customHeight="1" x14ac:dyDescent="0.25">
      <c r="B211" s="199"/>
      <c r="C211" s="199"/>
      <c r="D211" s="199"/>
      <c r="E211" s="200"/>
      <c r="F211" s="200"/>
      <c r="G211" s="200"/>
      <c r="H211" s="200"/>
    </row>
    <row r="212" spans="2:10" s="175" customFormat="1" ht="15.4" customHeight="1" x14ac:dyDescent="0.25">
      <c r="B212" s="199"/>
      <c r="C212" s="199"/>
      <c r="D212" s="199"/>
      <c r="E212" s="200"/>
      <c r="F212" s="200"/>
      <c r="G212" s="200"/>
      <c r="H212" s="200"/>
    </row>
    <row r="213" spans="2:10" s="175" customFormat="1" ht="31.5" customHeight="1" x14ac:dyDescent="0.25">
      <c r="B213" s="201" t="s">
        <v>18</v>
      </c>
      <c r="C213" s="202" t="s">
        <v>144</v>
      </c>
      <c r="D213" s="203">
        <v>2021</v>
      </c>
      <c r="E213" s="204">
        <v>2022</v>
      </c>
      <c r="F213" s="204">
        <v>2023</v>
      </c>
      <c r="G213" s="204">
        <v>2024</v>
      </c>
      <c r="H213" s="204" t="s">
        <v>145</v>
      </c>
      <c r="I213"/>
    </row>
    <row r="214" spans="2:10" s="175" customFormat="1" ht="15.6" customHeight="1" x14ac:dyDescent="0.25">
      <c r="B214" s="205" t="s">
        <v>46</v>
      </c>
      <c r="C214" s="206">
        <f>+SUM(D214:H214)</f>
        <v>11</v>
      </c>
      <c r="D214" s="207">
        <v>4</v>
      </c>
      <c r="E214" s="207">
        <v>3</v>
      </c>
      <c r="F214" s="207">
        <v>2</v>
      </c>
      <c r="G214" s="207">
        <v>2</v>
      </c>
      <c r="H214" s="207">
        <v>0</v>
      </c>
      <c r="I214"/>
      <c r="J214" s="208"/>
    </row>
    <row r="215" spans="2:10" s="175" customFormat="1" ht="15.6" customHeight="1" x14ac:dyDescent="0.25">
      <c r="B215" s="205" t="s">
        <v>33</v>
      </c>
      <c r="C215" s="206">
        <f t="shared" ref="C215:C239" si="12">+SUM(D215:H215)</f>
        <v>18</v>
      </c>
      <c r="D215" s="207">
        <v>1</v>
      </c>
      <c r="E215" s="207">
        <v>5</v>
      </c>
      <c r="F215" s="207">
        <v>1</v>
      </c>
      <c r="G215" s="207">
        <v>6</v>
      </c>
      <c r="H215" s="207">
        <v>5</v>
      </c>
      <c r="I215"/>
      <c r="J215" s="208"/>
    </row>
    <row r="216" spans="2:10" s="175" customFormat="1" ht="15.6" customHeight="1" x14ac:dyDescent="0.25">
      <c r="B216" s="205" t="s">
        <v>42</v>
      </c>
      <c r="C216" s="206">
        <f t="shared" si="12"/>
        <v>15</v>
      </c>
      <c r="D216" s="207">
        <v>5</v>
      </c>
      <c r="E216" s="207">
        <v>4</v>
      </c>
      <c r="F216" s="207">
        <v>2</v>
      </c>
      <c r="G216" s="207">
        <v>3</v>
      </c>
      <c r="H216" s="207">
        <v>1</v>
      </c>
      <c r="I216"/>
      <c r="J216" s="208"/>
    </row>
    <row r="217" spans="2:10" s="175" customFormat="1" ht="15.6" customHeight="1" x14ac:dyDescent="0.25">
      <c r="B217" s="205" t="s">
        <v>22</v>
      </c>
      <c r="C217" s="206">
        <f t="shared" si="12"/>
        <v>57</v>
      </c>
      <c r="D217" s="207">
        <v>8</v>
      </c>
      <c r="E217" s="207">
        <v>12</v>
      </c>
      <c r="F217" s="207">
        <v>26</v>
      </c>
      <c r="G217" s="207">
        <v>6</v>
      </c>
      <c r="H217" s="207">
        <v>5</v>
      </c>
      <c r="I217"/>
      <c r="J217" s="208"/>
    </row>
    <row r="218" spans="2:10" s="175" customFormat="1" ht="15.6" customHeight="1" x14ac:dyDescent="0.25">
      <c r="B218" s="205" t="s">
        <v>32</v>
      </c>
      <c r="C218" s="206">
        <f t="shared" si="12"/>
        <v>16</v>
      </c>
      <c r="D218" s="207">
        <v>5</v>
      </c>
      <c r="E218" s="207">
        <v>1</v>
      </c>
      <c r="F218" s="207">
        <v>5</v>
      </c>
      <c r="G218" s="207">
        <v>2</v>
      </c>
      <c r="H218" s="207">
        <v>3</v>
      </c>
      <c r="I218"/>
      <c r="J218" s="208"/>
    </row>
    <row r="219" spans="2:10" s="175" customFormat="1" ht="15.6" customHeight="1" x14ac:dyDescent="0.25">
      <c r="B219" s="205" t="s">
        <v>34</v>
      </c>
      <c r="C219" s="206">
        <f t="shared" si="12"/>
        <v>28</v>
      </c>
      <c r="D219" s="207">
        <v>1</v>
      </c>
      <c r="E219" s="207">
        <v>8</v>
      </c>
      <c r="F219" s="207">
        <v>7</v>
      </c>
      <c r="G219" s="207">
        <v>10</v>
      </c>
      <c r="H219" s="207">
        <v>2</v>
      </c>
      <c r="I219"/>
      <c r="J219" s="208"/>
    </row>
    <row r="220" spans="2:10" s="175" customFormat="1" ht="15.6" customHeight="1" x14ac:dyDescent="0.25">
      <c r="B220" s="205" t="s">
        <v>38</v>
      </c>
      <c r="C220" s="206">
        <f t="shared" si="12"/>
        <v>14</v>
      </c>
      <c r="D220" s="207">
        <v>8</v>
      </c>
      <c r="E220" s="207">
        <v>1</v>
      </c>
      <c r="F220" s="207">
        <v>2</v>
      </c>
      <c r="G220" s="207">
        <v>2</v>
      </c>
      <c r="H220" s="207">
        <v>1</v>
      </c>
      <c r="I220"/>
      <c r="J220" s="208"/>
    </row>
    <row r="221" spans="2:10" s="175" customFormat="1" ht="15.6" customHeight="1" x14ac:dyDescent="0.25">
      <c r="B221" s="205" t="s">
        <v>23</v>
      </c>
      <c r="C221" s="206">
        <f t="shared" si="12"/>
        <v>48</v>
      </c>
      <c r="D221" s="207">
        <v>8</v>
      </c>
      <c r="E221" s="207">
        <v>10</v>
      </c>
      <c r="F221" s="207">
        <v>10</v>
      </c>
      <c r="G221" s="207">
        <v>15</v>
      </c>
      <c r="H221" s="207">
        <v>5</v>
      </c>
      <c r="I221"/>
      <c r="J221" s="208"/>
    </row>
    <row r="222" spans="2:10" s="175" customFormat="1" ht="15.6" customHeight="1" x14ac:dyDescent="0.25">
      <c r="B222" s="205" t="s">
        <v>44</v>
      </c>
      <c r="C222" s="206">
        <f t="shared" si="12"/>
        <v>13</v>
      </c>
      <c r="D222" s="207">
        <v>3</v>
      </c>
      <c r="E222" s="207">
        <v>5</v>
      </c>
      <c r="F222" s="207">
        <v>4</v>
      </c>
      <c r="G222" s="207">
        <v>0</v>
      </c>
      <c r="H222" s="207">
        <v>1</v>
      </c>
      <c r="I222"/>
      <c r="J222" s="208"/>
    </row>
    <row r="223" spans="2:10" s="175" customFormat="1" ht="15.6" customHeight="1" x14ac:dyDescent="0.25">
      <c r="B223" s="205" t="s">
        <v>29</v>
      </c>
      <c r="C223" s="206">
        <f t="shared" si="12"/>
        <v>34</v>
      </c>
      <c r="D223" s="207">
        <v>7</v>
      </c>
      <c r="E223" s="207">
        <v>6</v>
      </c>
      <c r="F223" s="207">
        <v>11</v>
      </c>
      <c r="G223" s="207">
        <v>8</v>
      </c>
      <c r="H223" s="207">
        <v>2</v>
      </c>
      <c r="I223"/>
      <c r="J223" s="208"/>
    </row>
    <row r="224" spans="2:10" s="175" customFormat="1" ht="15.6" customHeight="1" x14ac:dyDescent="0.25">
      <c r="B224" s="205" t="s">
        <v>37</v>
      </c>
      <c r="C224" s="206">
        <f t="shared" si="12"/>
        <v>26</v>
      </c>
      <c r="D224" s="207">
        <v>6</v>
      </c>
      <c r="E224" s="207">
        <v>4</v>
      </c>
      <c r="F224" s="207">
        <v>5</v>
      </c>
      <c r="G224" s="207">
        <v>9</v>
      </c>
      <c r="H224" s="207">
        <v>2</v>
      </c>
      <c r="I224"/>
      <c r="J224" s="208"/>
    </row>
    <row r="225" spans="2:10" s="175" customFormat="1" ht="15.6" customHeight="1" x14ac:dyDescent="0.25">
      <c r="B225" s="205" t="s">
        <v>24</v>
      </c>
      <c r="C225" s="206">
        <f t="shared" si="12"/>
        <v>34</v>
      </c>
      <c r="D225" s="207">
        <v>6</v>
      </c>
      <c r="E225" s="207">
        <v>4</v>
      </c>
      <c r="F225" s="207">
        <v>11</v>
      </c>
      <c r="G225" s="207">
        <v>8</v>
      </c>
      <c r="H225" s="207">
        <v>5</v>
      </c>
      <c r="I225"/>
      <c r="J225" s="208"/>
    </row>
    <row r="226" spans="2:10" s="175" customFormat="1" ht="15.6" customHeight="1" x14ac:dyDescent="0.25">
      <c r="B226" s="205" t="s">
        <v>27</v>
      </c>
      <c r="C226" s="206">
        <f t="shared" si="12"/>
        <v>31</v>
      </c>
      <c r="D226" s="207">
        <v>7</v>
      </c>
      <c r="E226" s="207">
        <v>9</v>
      </c>
      <c r="F226" s="207">
        <v>9</v>
      </c>
      <c r="G226" s="207">
        <v>5</v>
      </c>
      <c r="H226" s="207">
        <v>1</v>
      </c>
      <c r="I226"/>
      <c r="J226" s="208"/>
    </row>
    <row r="227" spans="2:10" s="175" customFormat="1" ht="15.6" customHeight="1" x14ac:dyDescent="0.25">
      <c r="B227" s="205" t="s">
        <v>36</v>
      </c>
      <c r="C227" s="206">
        <f t="shared" si="12"/>
        <v>17</v>
      </c>
      <c r="D227" s="207">
        <v>2</v>
      </c>
      <c r="E227" s="207">
        <v>5</v>
      </c>
      <c r="F227" s="207">
        <v>7</v>
      </c>
      <c r="G227" s="207">
        <v>3</v>
      </c>
      <c r="H227" s="207">
        <v>0</v>
      </c>
      <c r="I227"/>
      <c r="J227" s="208"/>
    </row>
    <row r="228" spans="2:10" s="175" customFormat="1" ht="15.6" customHeight="1" x14ac:dyDescent="0.25">
      <c r="B228" s="205" t="s">
        <v>21</v>
      </c>
      <c r="C228" s="206">
        <f t="shared" si="12"/>
        <v>128</v>
      </c>
      <c r="D228" s="207">
        <v>25</v>
      </c>
      <c r="E228" s="207">
        <v>25</v>
      </c>
      <c r="F228" s="207">
        <v>27</v>
      </c>
      <c r="G228" s="207">
        <v>40</v>
      </c>
      <c r="H228" s="207">
        <v>11</v>
      </c>
      <c r="I228"/>
      <c r="J228" s="208"/>
    </row>
    <row r="229" spans="2:10" s="175" customFormat="1" ht="15.6" customHeight="1" x14ac:dyDescent="0.25">
      <c r="B229" s="205" t="s">
        <v>31</v>
      </c>
      <c r="C229" s="206">
        <f t="shared" si="12"/>
        <v>27</v>
      </c>
      <c r="D229" s="207">
        <v>7</v>
      </c>
      <c r="E229" s="207">
        <v>6</v>
      </c>
      <c r="F229" s="207">
        <v>6</v>
      </c>
      <c r="G229" s="207">
        <v>7</v>
      </c>
      <c r="H229" s="207">
        <v>1</v>
      </c>
      <c r="I229"/>
      <c r="J229" s="208"/>
    </row>
    <row r="230" spans="2:10" s="175" customFormat="1" ht="15.6" customHeight="1" x14ac:dyDescent="0.25">
      <c r="B230" s="205" t="s">
        <v>41</v>
      </c>
      <c r="C230" s="206">
        <f t="shared" si="12"/>
        <v>17</v>
      </c>
      <c r="D230" s="207">
        <v>5</v>
      </c>
      <c r="E230" s="207">
        <v>3</v>
      </c>
      <c r="F230" s="207">
        <v>3</v>
      </c>
      <c r="G230" s="207">
        <v>4</v>
      </c>
      <c r="H230" s="207">
        <v>2</v>
      </c>
      <c r="I230"/>
      <c r="J230" s="208"/>
    </row>
    <row r="231" spans="2:10" s="175" customFormat="1" ht="15.6" customHeight="1" x14ac:dyDescent="0.25">
      <c r="B231" s="205" t="s">
        <v>43</v>
      </c>
      <c r="C231" s="206">
        <f t="shared" si="12"/>
        <v>15</v>
      </c>
      <c r="D231" s="207">
        <v>6</v>
      </c>
      <c r="E231" s="207">
        <v>2</v>
      </c>
      <c r="F231" s="207">
        <v>2</v>
      </c>
      <c r="G231" s="207">
        <v>5</v>
      </c>
      <c r="H231" s="207">
        <v>0</v>
      </c>
      <c r="I231"/>
      <c r="J231" s="208"/>
    </row>
    <row r="232" spans="2:10" s="175" customFormat="1" ht="15.6" customHeight="1" x14ac:dyDescent="0.25">
      <c r="B232" s="205" t="s">
        <v>49</v>
      </c>
      <c r="C232" s="206">
        <f t="shared" si="12"/>
        <v>2</v>
      </c>
      <c r="D232" s="207">
        <v>0</v>
      </c>
      <c r="E232" s="207">
        <v>0</v>
      </c>
      <c r="F232" s="207">
        <v>1</v>
      </c>
      <c r="G232" s="207">
        <v>0</v>
      </c>
      <c r="H232" s="207">
        <v>1</v>
      </c>
      <c r="I232"/>
      <c r="J232" s="208"/>
    </row>
    <row r="233" spans="2:10" s="175" customFormat="1" ht="15.6" customHeight="1" x14ac:dyDescent="0.25">
      <c r="B233" s="205" t="s">
        <v>47</v>
      </c>
      <c r="C233" s="206">
        <f t="shared" si="12"/>
        <v>4</v>
      </c>
      <c r="D233" s="207">
        <v>1</v>
      </c>
      <c r="E233" s="207">
        <v>0</v>
      </c>
      <c r="F233" s="207">
        <v>2</v>
      </c>
      <c r="G233" s="207">
        <v>1</v>
      </c>
      <c r="H233" s="207">
        <v>0</v>
      </c>
      <c r="I233"/>
      <c r="J233" s="208"/>
    </row>
    <row r="234" spans="2:10" s="175" customFormat="1" ht="15.6" customHeight="1" x14ac:dyDescent="0.25">
      <c r="B234" s="205" t="s">
        <v>35</v>
      </c>
      <c r="C234" s="206">
        <f t="shared" si="12"/>
        <v>18</v>
      </c>
      <c r="D234" s="207">
        <v>5</v>
      </c>
      <c r="E234" s="207">
        <v>1</v>
      </c>
      <c r="F234" s="207">
        <v>4</v>
      </c>
      <c r="G234" s="207">
        <v>7</v>
      </c>
      <c r="H234" s="207">
        <v>1</v>
      </c>
      <c r="I234"/>
      <c r="J234" s="208"/>
    </row>
    <row r="235" spans="2:10" s="175" customFormat="1" ht="15.6" customHeight="1" x14ac:dyDescent="0.25">
      <c r="B235" s="205" t="s">
        <v>26</v>
      </c>
      <c r="C235" s="206">
        <f t="shared" si="12"/>
        <v>32</v>
      </c>
      <c r="D235" s="207">
        <v>3</v>
      </c>
      <c r="E235" s="207">
        <v>9</v>
      </c>
      <c r="F235" s="207">
        <v>9</v>
      </c>
      <c r="G235" s="207">
        <v>8</v>
      </c>
      <c r="H235" s="207">
        <v>3</v>
      </c>
      <c r="I235"/>
      <c r="J235" s="208"/>
    </row>
    <row r="236" spans="2:10" s="175" customFormat="1" ht="15.6" customHeight="1" x14ac:dyDescent="0.25">
      <c r="B236" s="205" t="s">
        <v>40</v>
      </c>
      <c r="C236" s="206">
        <f t="shared" si="12"/>
        <v>19</v>
      </c>
      <c r="D236" s="207">
        <v>8</v>
      </c>
      <c r="E236" s="207">
        <v>3</v>
      </c>
      <c r="F236" s="207">
        <v>4</v>
      </c>
      <c r="G236" s="207">
        <v>3</v>
      </c>
      <c r="H236" s="207">
        <v>1</v>
      </c>
      <c r="I236"/>
      <c r="J236" s="208"/>
    </row>
    <row r="237" spans="2:10" s="175" customFormat="1" ht="15.6" customHeight="1" x14ac:dyDescent="0.25">
      <c r="B237" s="205" t="s">
        <v>39</v>
      </c>
      <c r="C237" s="206">
        <f t="shared" si="12"/>
        <v>13</v>
      </c>
      <c r="D237" s="207">
        <v>1</v>
      </c>
      <c r="E237" s="207">
        <v>2</v>
      </c>
      <c r="F237" s="207">
        <v>5</v>
      </c>
      <c r="G237" s="207">
        <v>3</v>
      </c>
      <c r="H237" s="207">
        <v>2</v>
      </c>
      <c r="I237"/>
      <c r="J237" s="208"/>
    </row>
    <row r="238" spans="2:10" s="175" customFormat="1" ht="15.6" customHeight="1" x14ac:dyDescent="0.25">
      <c r="B238" s="205" t="s">
        <v>48</v>
      </c>
      <c r="C238" s="206">
        <f>+SUM(D238:H238)</f>
        <v>3</v>
      </c>
      <c r="D238" s="207">
        <v>1</v>
      </c>
      <c r="E238" s="207">
        <v>0</v>
      </c>
      <c r="F238" s="207">
        <v>0</v>
      </c>
      <c r="G238" s="207">
        <v>2</v>
      </c>
      <c r="H238" s="207">
        <v>0</v>
      </c>
      <c r="I238"/>
      <c r="J238" s="208"/>
    </row>
    <row r="239" spans="2:10" s="175" customFormat="1" ht="15.6" customHeight="1" thickBot="1" x14ac:dyDescent="0.3">
      <c r="B239" s="209" t="s">
        <v>45</v>
      </c>
      <c r="C239" s="210">
        <f t="shared" si="12"/>
        <v>16</v>
      </c>
      <c r="D239" s="211">
        <v>3</v>
      </c>
      <c r="E239" s="211">
        <v>2</v>
      </c>
      <c r="F239" s="211">
        <v>5</v>
      </c>
      <c r="G239" s="211">
        <v>3</v>
      </c>
      <c r="H239" s="207">
        <v>3</v>
      </c>
      <c r="I239"/>
      <c r="J239" s="208"/>
    </row>
    <row r="240" spans="2:10" s="175" customFormat="1" ht="15" customHeight="1" x14ac:dyDescent="0.25">
      <c r="B240" s="212" t="s">
        <v>2</v>
      </c>
      <c r="C240" s="213">
        <f t="shared" ref="C240:G240" si="13">SUM(C214:C239)</f>
        <v>656</v>
      </c>
      <c r="D240" s="214">
        <f t="shared" si="13"/>
        <v>136</v>
      </c>
      <c r="E240" s="214">
        <f t="shared" si="13"/>
        <v>130</v>
      </c>
      <c r="F240" s="214">
        <f t="shared" si="13"/>
        <v>170</v>
      </c>
      <c r="G240" s="214">
        <f t="shared" si="13"/>
        <v>162</v>
      </c>
      <c r="H240" s="214">
        <f>SUM(H214:H239)</f>
        <v>58</v>
      </c>
      <c r="I240"/>
    </row>
    <row r="241" spans="2:13" s="175" customFormat="1" ht="15.4" customHeight="1" thickBot="1" x14ac:dyDescent="0.3">
      <c r="B241" s="215" t="s">
        <v>53</v>
      </c>
      <c r="C241" s="216">
        <f>SUM(D241:H241)</f>
        <v>1</v>
      </c>
      <c r="D241" s="216">
        <f t="shared" ref="D241:H241" si="14">D240/$C$240</f>
        <v>0.2073170731707317</v>
      </c>
      <c r="E241" s="216">
        <f t="shared" si="14"/>
        <v>0.19817073170731708</v>
      </c>
      <c r="F241" s="216">
        <f t="shared" si="14"/>
        <v>0.25914634146341464</v>
      </c>
      <c r="G241" s="216">
        <f t="shared" si="14"/>
        <v>0.24695121951219512</v>
      </c>
      <c r="H241" s="216">
        <f t="shared" si="14"/>
        <v>8.8414634146341459E-2</v>
      </c>
      <c r="I241"/>
    </row>
    <row r="242" spans="2:13" ht="12" customHeight="1" x14ac:dyDescent="0.25">
      <c r="B242" s="217" t="s">
        <v>146</v>
      </c>
      <c r="C242" s="218"/>
      <c r="D242" s="218"/>
      <c r="E242" s="218"/>
      <c r="F242" s="218"/>
      <c r="G242" s="218"/>
      <c r="H242" s="218"/>
      <c r="I242" s="175"/>
      <c r="J242" s="172"/>
      <c r="K242" s="169"/>
      <c r="L242" s="173"/>
      <c r="M242" s="169"/>
    </row>
    <row r="243" spans="2:13" ht="7.5" customHeight="1" x14ac:dyDescent="0.25">
      <c r="B243" s="51"/>
      <c r="C243" s="218"/>
      <c r="D243" s="218"/>
      <c r="E243" s="218"/>
      <c r="F243" s="218"/>
      <c r="G243" s="218"/>
      <c r="H243" s="218"/>
      <c r="I243" s="175"/>
      <c r="J243" s="172"/>
      <c r="K243" s="169"/>
      <c r="L243" s="173"/>
      <c r="M243" s="169"/>
    </row>
    <row r="244" spans="2:13" ht="15.75" x14ac:dyDescent="0.25">
      <c r="B244" s="219" t="s">
        <v>147</v>
      </c>
      <c r="C244" s="153"/>
      <c r="D244" s="154"/>
      <c r="E244" s="155"/>
      <c r="G244" s="195"/>
      <c r="I244" s="172"/>
      <c r="J244" s="172"/>
      <c r="K244" s="169"/>
      <c r="L244" s="173"/>
      <c r="M244" s="169"/>
    </row>
    <row r="245" spans="2:13" ht="14.25" customHeight="1" x14ac:dyDescent="0.25">
      <c r="I245" s="164"/>
      <c r="J245" s="164"/>
      <c r="K245" s="220"/>
      <c r="L245" s="221"/>
    </row>
    <row r="246" spans="2:13" x14ac:dyDescent="0.25">
      <c r="I246" s="219"/>
    </row>
  </sheetData>
  <mergeCells count="156">
    <mergeCell ref="B205:C205"/>
    <mergeCell ref="B206:C206"/>
    <mergeCell ref="B207:F208"/>
    <mergeCell ref="B199:C199"/>
    <mergeCell ref="B200:C200"/>
    <mergeCell ref="B201:C201"/>
    <mergeCell ref="B202:C202"/>
    <mergeCell ref="B203:C203"/>
    <mergeCell ref="B204:C204"/>
    <mergeCell ref="B193:C193"/>
    <mergeCell ref="B194:C194"/>
    <mergeCell ref="B195:C195"/>
    <mergeCell ref="B196:C196"/>
    <mergeCell ref="B197:C197"/>
    <mergeCell ref="B198:C198"/>
    <mergeCell ref="B181:E181"/>
    <mergeCell ref="B182:C182"/>
    <mergeCell ref="B183:C183"/>
    <mergeCell ref="B184:C184"/>
    <mergeCell ref="B185:C185"/>
    <mergeCell ref="B186:C186"/>
    <mergeCell ref="B174:C174"/>
    <mergeCell ref="J174:K174"/>
    <mergeCell ref="B175:C175"/>
    <mergeCell ref="J175:K175"/>
    <mergeCell ref="B176:C176"/>
    <mergeCell ref="B177:C177"/>
    <mergeCell ref="B171:C171"/>
    <mergeCell ref="J171:K171"/>
    <mergeCell ref="B172:C172"/>
    <mergeCell ref="J172:K172"/>
    <mergeCell ref="B173:C173"/>
    <mergeCell ref="J173:K173"/>
    <mergeCell ref="K145:L145"/>
    <mergeCell ref="K146:L146"/>
    <mergeCell ref="K147:L147"/>
    <mergeCell ref="I148:L148"/>
    <mergeCell ref="B153:D153"/>
    <mergeCell ref="B168:D169"/>
    <mergeCell ref="I168:K169"/>
    <mergeCell ref="N140:N141"/>
    <mergeCell ref="B141:D141"/>
    <mergeCell ref="B142:D142"/>
    <mergeCell ref="K142:L142"/>
    <mergeCell ref="K143:L143"/>
    <mergeCell ref="K144:L144"/>
    <mergeCell ref="B137:D137"/>
    <mergeCell ref="B138:D138"/>
    <mergeCell ref="B139:D139"/>
    <mergeCell ref="B140:D140"/>
    <mergeCell ref="K140:L141"/>
    <mergeCell ref="M140:M141"/>
    <mergeCell ref="B129:D129"/>
    <mergeCell ref="B130:D130"/>
    <mergeCell ref="B131:D131"/>
    <mergeCell ref="B132:D132"/>
    <mergeCell ref="B135:D135"/>
    <mergeCell ref="K135:O136"/>
    <mergeCell ref="B136:D136"/>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98:H98"/>
    <mergeCell ref="G100:J100"/>
    <mergeCell ref="B101:E101"/>
    <mergeCell ref="B104:E105"/>
    <mergeCell ref="K104:N105"/>
    <mergeCell ref="B106:C107"/>
    <mergeCell ref="D106:D107"/>
    <mergeCell ref="E106:E107"/>
    <mergeCell ref="K107:L107"/>
    <mergeCell ref="G92:H92"/>
    <mergeCell ref="G93:H93"/>
    <mergeCell ref="G94:H94"/>
    <mergeCell ref="G95:H95"/>
    <mergeCell ref="G96:H96"/>
    <mergeCell ref="G97:H97"/>
    <mergeCell ref="N85:N86"/>
    <mergeCell ref="G87:H87"/>
    <mergeCell ref="G88:H88"/>
    <mergeCell ref="G89:H89"/>
    <mergeCell ref="G90:H90"/>
    <mergeCell ref="G91:H91"/>
    <mergeCell ref="J58:M58"/>
    <mergeCell ref="A81:P81"/>
    <mergeCell ref="B85:C86"/>
    <mergeCell ref="D85:D86"/>
    <mergeCell ref="E85:E86"/>
    <mergeCell ref="G85:H86"/>
    <mergeCell ref="I85:I86"/>
    <mergeCell ref="J85:J86"/>
    <mergeCell ref="L85:L86"/>
    <mergeCell ref="M85:M86"/>
    <mergeCell ref="J52:K52"/>
    <mergeCell ref="J53:K53"/>
    <mergeCell ref="J54:K54"/>
    <mergeCell ref="J55:K55"/>
    <mergeCell ref="J56:K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6:K26"/>
    <mergeCell ref="J27:K27"/>
    <mergeCell ref="J28:K28"/>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7">
    <cfRule type="cellIs" dxfId="11" priority="6" operator="notEqual">
      <formula>$L$31</formula>
    </cfRule>
  </conditionalFormatting>
  <conditionalFormatting sqref="D186">
    <cfRule type="cellIs" dxfId="10" priority="4" operator="notEqual">
      <formula>$L$31</formula>
    </cfRule>
  </conditionalFormatting>
  <conditionalFormatting sqref="E142">
    <cfRule type="cellIs" dxfId="9" priority="1" operator="notEqual">
      <formula>$L$31</formula>
    </cfRule>
  </conditionalFormatting>
  <conditionalFormatting sqref="E206">
    <cfRule type="cellIs" dxfId="8" priority="3" operator="notEqual">
      <formula>$L$31</formula>
    </cfRule>
  </conditionalFormatting>
  <conditionalFormatting sqref="F78">
    <cfRule type="cellIs" dxfId="7" priority="14" operator="notEqual">
      <formula>$L$31</formula>
    </cfRule>
  </conditionalFormatting>
  <conditionalFormatting sqref="H240">
    <cfRule type="cellIs" dxfId="6" priority="2" operator="notEqual">
      <formula>$L$31</formula>
    </cfRule>
  </conditionalFormatting>
  <conditionalFormatting sqref="I98">
    <cfRule type="cellIs" dxfId="5" priority="12" operator="notEqual">
      <formula>$L$31</formula>
    </cfRule>
  </conditionalFormatting>
  <conditionalFormatting sqref="L175">
    <cfRule type="cellIs" dxfId="4" priority="5"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7">
    <cfRule type="cellIs" dxfId="0" priority="7"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52" fitToHeight="0" orientation="portrait" horizontalDpi="4294967295" verticalDpi="4294967295" r:id="rId1"/>
  <rowBreaks count="2" manualBreakCount="2">
    <brk id="81" max="15" man="1"/>
    <brk id="16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YSABEL ORIHUELA</dc:creator>
  <cp:lastModifiedBy>YSABEL ORIHUELA</cp:lastModifiedBy>
  <dcterms:created xsi:type="dcterms:W3CDTF">2025-05-19T14:23:30Z</dcterms:created>
  <dcterms:modified xsi:type="dcterms:W3CDTF">2025-05-19T14:26:30Z</dcterms:modified>
</cp:coreProperties>
</file>