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abril\"/>
    </mc:Choice>
  </mc:AlternateContent>
  <xr:revisionPtr revIDLastSave="0" documentId="8_{AFAF04BC-3E79-402D-8703-95CD60A9CDF1}" xr6:coauthVersionLast="47" xr6:coauthVersionMax="47" xr10:uidLastSave="{00000000-0000-0000-0000-000000000000}"/>
  <bookViews>
    <workbookView xWindow="3165" yWindow="1995" windowWidth="25065" windowHeight="13065" xr2:uid="{59B47C0A-A487-4567-B4DB-EACA84546B0D}"/>
  </bookViews>
  <sheets>
    <sheet name="Tentativa" sheetId="1" r:id="rId1"/>
  </sheets>
  <definedNames>
    <definedName name="_xlnm.Print_Area" localSheetId="0">Tentativa!$B$1:$S$227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D22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G35" i="1"/>
  <c r="K42" i="1"/>
  <c r="K43" i="1"/>
  <c r="K68" i="1" s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L68" i="1"/>
  <c r="M68" i="1"/>
  <c r="N68" i="1"/>
  <c r="O68" i="1"/>
  <c r="P68" i="1"/>
  <c r="K76" i="1"/>
  <c r="O76" i="1"/>
  <c r="O77" i="1"/>
  <c r="N78" i="1"/>
  <c r="O78" i="1"/>
  <c r="K80" i="1"/>
  <c r="K82" i="1"/>
  <c r="K84" i="1"/>
  <c r="K86" i="1"/>
  <c r="J87" i="1"/>
  <c r="K78" i="1" s="1"/>
  <c r="E88" i="1"/>
  <c r="D90" i="1"/>
  <c r="E78" i="1" s="1"/>
  <c r="D99" i="1"/>
  <c r="N100" i="1"/>
  <c r="M101" i="1"/>
  <c r="N99" i="1" s="1"/>
  <c r="N101" i="1" s="1"/>
  <c r="D102" i="1"/>
  <c r="D103" i="1"/>
  <c r="D105" i="1"/>
  <c r="G105" i="1" s="1"/>
  <c r="N105" i="1"/>
  <c r="C106" i="1"/>
  <c r="D101" i="1" s="1"/>
  <c r="N106" i="1"/>
  <c r="N107" i="1"/>
  <c r="M108" i="1"/>
  <c r="N108" i="1"/>
  <c r="F114" i="1"/>
  <c r="F116" i="1"/>
  <c r="F118" i="1"/>
  <c r="F120" i="1"/>
  <c r="F122" i="1"/>
  <c r="F124" i="1"/>
  <c r="F126" i="1"/>
  <c r="F128" i="1"/>
  <c r="F130" i="1"/>
  <c r="F132" i="1"/>
  <c r="M132" i="1"/>
  <c r="M133" i="1"/>
  <c r="N133" i="1" s="1"/>
  <c r="F134" i="1"/>
  <c r="M134" i="1"/>
  <c r="M135" i="1"/>
  <c r="N135" i="1" s="1"/>
  <c r="F136" i="1"/>
  <c r="M136" i="1"/>
  <c r="M137" i="1"/>
  <c r="N132" i="1" s="1"/>
  <c r="F138" i="1"/>
  <c r="F140" i="1"/>
  <c r="F142" i="1"/>
  <c r="F144" i="1"/>
  <c r="F146" i="1"/>
  <c r="F148" i="1"/>
  <c r="F150" i="1"/>
  <c r="E151" i="1"/>
  <c r="F113" i="1" s="1"/>
  <c r="C158" i="1"/>
  <c r="C159" i="1"/>
  <c r="C162" i="1" s="1"/>
  <c r="C160" i="1"/>
  <c r="C161" i="1"/>
  <c r="D162" i="1"/>
  <c r="E162" i="1"/>
  <c r="F162" i="1"/>
  <c r="F163" i="1" s="1"/>
  <c r="G162" i="1"/>
  <c r="H162" i="1"/>
  <c r="I162" i="1"/>
  <c r="J162" i="1"/>
  <c r="J163" i="1" s="1"/>
  <c r="K162" i="1"/>
  <c r="L162" i="1"/>
  <c r="C172" i="1"/>
  <c r="C173" i="1"/>
  <c r="C176" i="1" s="1"/>
  <c r="C174" i="1"/>
  <c r="C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N187" i="1"/>
  <c r="N188" i="1"/>
  <c r="N189" i="1"/>
  <c r="N190" i="1"/>
  <c r="D191" i="1"/>
  <c r="E187" i="1" s="1"/>
  <c r="M191" i="1"/>
  <c r="N191" i="1"/>
  <c r="D201" i="1"/>
  <c r="E198" i="1" s="1"/>
  <c r="F212" i="1"/>
  <c r="F213" i="1"/>
  <c r="F214" i="1"/>
  <c r="F215" i="1"/>
  <c r="F216" i="1"/>
  <c r="F217" i="1"/>
  <c r="F218" i="1"/>
  <c r="F219" i="1"/>
  <c r="F220" i="1"/>
  <c r="F221" i="1"/>
  <c r="F222" i="1"/>
  <c r="F223" i="1"/>
  <c r="D224" i="1"/>
  <c r="E224" i="1"/>
  <c r="F224" i="1"/>
  <c r="G177" i="1" l="1"/>
  <c r="K177" i="1"/>
  <c r="O177" i="1"/>
  <c r="J177" i="1"/>
  <c r="D177" i="1"/>
  <c r="H177" i="1"/>
  <c r="L177" i="1"/>
  <c r="P177" i="1"/>
  <c r="F177" i="1"/>
  <c r="N177" i="1"/>
  <c r="E177" i="1"/>
  <c r="I177" i="1"/>
  <c r="M177" i="1"/>
  <c r="Q177" i="1"/>
  <c r="R177" i="1"/>
  <c r="E163" i="1"/>
  <c r="I163" i="1"/>
  <c r="H163" i="1"/>
  <c r="L163" i="1"/>
  <c r="G163" i="1"/>
  <c r="K163" i="1"/>
  <c r="D163" i="1"/>
  <c r="N134" i="1"/>
  <c r="N137" i="1" s="1"/>
  <c r="E200" i="1"/>
  <c r="E190" i="1"/>
  <c r="E188" i="1"/>
  <c r="E191" i="1" s="1"/>
  <c r="F147" i="1"/>
  <c r="F143" i="1"/>
  <c r="F139" i="1"/>
  <c r="F137" i="1"/>
  <c r="F133" i="1"/>
  <c r="F131" i="1"/>
  <c r="F127" i="1"/>
  <c r="F123" i="1"/>
  <c r="F119" i="1"/>
  <c r="F115" i="1"/>
  <c r="F151" i="1" s="1"/>
  <c r="D104" i="1"/>
  <c r="I102" i="1" s="1"/>
  <c r="D100" i="1"/>
  <c r="D106" i="1" s="1"/>
  <c r="E86" i="1"/>
  <c r="E84" i="1"/>
  <c r="E82" i="1"/>
  <c r="E80" i="1"/>
  <c r="K77" i="1"/>
  <c r="K87" i="1" s="1"/>
  <c r="E76" i="1"/>
  <c r="E199" i="1"/>
  <c r="E201" i="1" s="1"/>
  <c r="N136" i="1"/>
  <c r="K85" i="1"/>
  <c r="K83" i="1"/>
  <c r="K81" i="1"/>
  <c r="K79" i="1"/>
  <c r="E77" i="1"/>
  <c r="E189" i="1"/>
  <c r="F149" i="1"/>
  <c r="F145" i="1"/>
  <c r="F141" i="1"/>
  <c r="F135" i="1"/>
  <c r="F129" i="1"/>
  <c r="F125" i="1"/>
  <c r="F121" i="1"/>
  <c r="F117" i="1"/>
  <c r="E89" i="1"/>
  <c r="E87" i="1"/>
  <c r="E85" i="1"/>
  <c r="E83" i="1"/>
  <c r="E81" i="1"/>
  <c r="E79" i="1"/>
  <c r="C177" i="1" l="1"/>
  <c r="E90" i="1"/>
  <c r="C163" i="1"/>
  <c r="G99" i="1"/>
</calcChain>
</file>

<file path=xl/sharedStrings.xml><?xml version="1.0" encoding="utf-8"?>
<sst xmlns="http://schemas.openxmlformats.org/spreadsheetml/2006/main" count="249" uniqueCount="184">
  <si>
    <t>Fuente: Registro de casos del CEM / SGIC / Warmi Ñan / MIMP</t>
  </si>
  <si>
    <t>Total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</si>
  <si>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</si>
  <si>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</si>
  <si>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</si>
  <si>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</si>
  <si>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</si>
  <si>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</si>
  <si>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</si>
  <si>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</si>
  <si>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</si>
  <si>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</si>
  <si>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</si>
  <si>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</si>
  <si>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Variación Porcentual</t>
  </si>
  <si>
    <t>Mes</t>
  </si>
  <si>
    <t>Sin información</t>
  </si>
  <si>
    <t>Con ocupación</t>
  </si>
  <si>
    <t>Sin ocupación</t>
  </si>
  <si>
    <t>%</t>
  </si>
  <si>
    <t>Situación Laboral</t>
  </si>
  <si>
    <t>Ambos</t>
  </si>
  <si>
    <t>60  a más años</t>
  </si>
  <si>
    <t>Efectos de drogas</t>
  </si>
  <si>
    <t>30 a 59 años</t>
  </si>
  <si>
    <t>Efectos de alcohol</t>
  </si>
  <si>
    <t>18 a 29 años</t>
  </si>
  <si>
    <t>Sobrio</t>
  </si>
  <si>
    <t>14 a 17 años</t>
  </si>
  <si>
    <t>Estado en la última agresión</t>
  </si>
  <si>
    <t>Grupo de edad</t>
  </si>
  <si>
    <t>Sexual</t>
  </si>
  <si>
    <t>Física</t>
  </si>
  <si>
    <t>Psicológica</t>
  </si>
  <si>
    <t>Económica</t>
  </si>
  <si>
    <t>No sabe/no responde</t>
  </si>
  <si>
    <t>No escucha/o ni habla/o</t>
  </si>
  <si>
    <t>Lengua de señas peruanas</t>
  </si>
  <si>
    <t>Otra lengua extranjera</t>
  </si>
  <si>
    <t>Portugués</t>
  </si>
  <si>
    <t>Castellano</t>
  </si>
  <si>
    <t>Otra lengua indígena u originaria</t>
  </si>
  <si>
    <t>Achuar</t>
  </si>
  <si>
    <t>Matsigenka / Machiguenga</t>
  </si>
  <si>
    <t>Shawi / Chayahuita</t>
  </si>
  <si>
    <t>Shipibo - Konibo</t>
  </si>
  <si>
    <t>Awajún / Aguaruna</t>
  </si>
  <si>
    <t>Asháninka</t>
  </si>
  <si>
    <t>Aimara</t>
  </si>
  <si>
    <t>Quechua</t>
  </si>
  <si>
    <t>Tipo de violencia</t>
  </si>
  <si>
    <t xml:space="preserve">No sabe/no
responde </t>
  </si>
  <si>
    <t>Otro</t>
  </si>
  <si>
    <t>Mestizo</t>
  </si>
  <si>
    <t>Blanco</t>
  </si>
  <si>
    <t>Negro, moreno, zambo, mulato, afrodescendiente o parte del pueblo afroperuano</t>
  </si>
  <si>
    <t>Perteneciente o parte de otro pueblo indígena u originario</t>
  </si>
  <si>
    <t>Indígena u originario de la Amazonía</t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</si>
  <si>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</si>
  <si>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Desconocido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</si>
  <si>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</si>
  <si>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t>Empleado de trabajo</t>
  </si>
  <si>
    <t>Compañero de trabajo</t>
  </si>
  <si>
    <t>Empleador de trabajo</t>
  </si>
  <si>
    <t>Compañero de estudio</t>
  </si>
  <si>
    <t>Docente</t>
  </si>
  <si>
    <t>Concuñado</t>
  </si>
  <si>
    <t>Vecino</t>
  </si>
  <si>
    <t>Cuñado</t>
  </si>
  <si>
    <t>Yerno/Nuera</t>
  </si>
  <si>
    <t>*Vecino, Concuñado, Docente, Compañero de estudio, Empleador de trabajo, Compañero de trabajo, Empleado de trabajo, Habita en el mismo hogar u Otro</t>
  </si>
  <si>
    <t>Suegro</t>
  </si>
  <si>
    <t>Otro familiar</t>
  </si>
  <si>
    <t>Sobrino-nieto</t>
  </si>
  <si>
    <t>Conocido*</t>
  </si>
  <si>
    <t>Primo</t>
  </si>
  <si>
    <t>Familiar</t>
  </si>
  <si>
    <t>Tío-abuelo</t>
  </si>
  <si>
    <t>Ex pareja</t>
  </si>
  <si>
    <t>Bisnieto</t>
  </si>
  <si>
    <t>Pareja</t>
  </si>
  <si>
    <t>Sobrino</t>
  </si>
  <si>
    <t>Tío</t>
  </si>
  <si>
    <t>Grupo de vínculo</t>
  </si>
  <si>
    <t>Bisabuelo</t>
  </si>
  <si>
    <t>Nieto</t>
  </si>
  <si>
    <t>Hermanastro</t>
  </si>
  <si>
    <t>Hermano</t>
  </si>
  <si>
    <t>Abuelo</t>
  </si>
  <si>
    <t>Hijastro</t>
  </si>
  <si>
    <t>Hijo</t>
  </si>
  <si>
    <t>Padrastro</t>
  </si>
  <si>
    <t>Padre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</si>
  <si>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</si>
  <si>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</si>
  <si>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enamorado</t>
  </si>
  <si>
    <t>Ex conviviente</t>
  </si>
  <si>
    <t>Ex cónyuge</t>
  </si>
  <si>
    <t>Novio</t>
  </si>
  <si>
    <t>Enamorado</t>
  </si>
  <si>
    <t>Conviviente</t>
  </si>
  <si>
    <t>Cónyuge</t>
  </si>
  <si>
    <t>Vínculo relacional</t>
  </si>
  <si>
    <t>De 4 a más</t>
  </si>
  <si>
    <t>1 a 3</t>
  </si>
  <si>
    <t>Ninguno</t>
  </si>
  <si>
    <t>Número de hijos e hijas</t>
  </si>
  <si>
    <t>Adultas mayores</t>
  </si>
  <si>
    <t>15 a 17 años</t>
  </si>
  <si>
    <t>Adultas</t>
  </si>
  <si>
    <t>12 a 14 años</t>
  </si>
  <si>
    <t>Si</t>
  </si>
  <si>
    <t>6 a 11 años</t>
  </si>
  <si>
    <t>No</t>
  </si>
  <si>
    <t>0 a 5 años</t>
  </si>
  <si>
    <t>¿Esta gestando?</t>
  </si>
  <si>
    <t>Niñas y adolescentes</t>
  </si>
  <si>
    <t>Agresión objeto contundente</t>
  </si>
  <si>
    <t>Otro lugar</t>
  </si>
  <si>
    <t>Agresión objeto filoso</t>
  </si>
  <si>
    <t>Lugar desolado</t>
  </si>
  <si>
    <t>Golpes</t>
  </si>
  <si>
    <t>Centro Poblado</t>
  </si>
  <si>
    <t>Envenenamiento</t>
  </si>
  <si>
    <t>Hotel / Hostal</t>
  </si>
  <si>
    <t>Aplastamiento</t>
  </si>
  <si>
    <t>Centro de estudios</t>
  </si>
  <si>
    <t>Atropellamiento</t>
  </si>
  <si>
    <t>Calle via publica</t>
  </si>
  <si>
    <t>Desbarrancamiento</t>
  </si>
  <si>
    <t>Centro de labores de la usuaria</t>
  </si>
  <si>
    <t>Ahogamiento</t>
  </si>
  <si>
    <t>Casa de familiar</t>
  </si>
  <si>
    <t>Quemadura</t>
  </si>
  <si>
    <t>Casa de ambos</t>
  </si>
  <si>
    <t>Disparo con arma de fuego</t>
  </si>
  <si>
    <t>Rural</t>
  </si>
  <si>
    <t>Casa de la persona agresora</t>
  </si>
  <si>
    <t>Estrangulamiento / Asfixia</t>
  </si>
  <si>
    <t>Urbana</t>
  </si>
  <si>
    <t>Casa de la persona usuaria</t>
  </si>
  <si>
    <t>Acuchillamiento</t>
  </si>
  <si>
    <t>Área</t>
  </si>
  <si>
    <t>Lugar del hecho</t>
  </si>
  <si>
    <t>Modalidad</t>
  </si>
  <si>
    <t>1/ Casos de tentativa de feminicidio del 01 de enero del 2025 al 30 de abril del 2025</t>
  </si>
  <si>
    <t>Pasco</t>
  </si>
  <si>
    <t>Amazonas</t>
  </si>
  <si>
    <t>Moquegua</t>
  </si>
  <si>
    <t>Huancavelica</t>
  </si>
  <si>
    <t>Callao</t>
  </si>
  <si>
    <t>Loreto</t>
  </si>
  <si>
    <t>Ucayali</t>
  </si>
  <si>
    <t>Puno</t>
  </si>
  <si>
    <t>Tacna</t>
  </si>
  <si>
    <t>Madre de Dios</t>
  </si>
  <si>
    <t>Apurimac</t>
  </si>
  <si>
    <t>Tumbes</t>
  </si>
  <si>
    <t>Lambayeque</t>
  </si>
  <si>
    <t>Ayacucho</t>
  </si>
  <si>
    <t>Cajamarca</t>
  </si>
  <si>
    <t>Piura</t>
  </si>
  <si>
    <t>San Martin</t>
  </si>
  <si>
    <t>Arequipa</t>
  </si>
  <si>
    <t>Junin</t>
  </si>
  <si>
    <t>La Libertad</t>
  </si>
  <si>
    <t>Lima Provincia</t>
  </si>
  <si>
    <t>Ancash</t>
  </si>
  <si>
    <t>Ica</t>
  </si>
  <si>
    <t>Huanuco</t>
  </si>
  <si>
    <t>Cusco</t>
  </si>
  <si>
    <t>Lima Metropolitana</t>
  </si>
  <si>
    <r>
      <t xml:space="preserve">2025 </t>
    </r>
    <r>
      <rPr>
        <b/>
        <vertAlign val="superscript"/>
        <sz val="9"/>
        <color theme="0"/>
        <rFont val="Arial"/>
        <family val="2"/>
      </rPr>
      <t>1/</t>
    </r>
  </si>
  <si>
    <t>Total Acumulado 2021 - 2025</t>
  </si>
  <si>
    <t>Departamento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</si>
  <si>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2025</t>
    </r>
    <r>
      <rPr>
        <b/>
        <vertAlign val="superscript"/>
        <sz val="10"/>
        <color theme="1"/>
        <rFont val="Arial"/>
        <family val="2"/>
      </rPr>
      <t>1/</t>
    </r>
  </si>
  <si>
    <t>Nota: Variación porcentual por año comparado con el año anterior</t>
  </si>
  <si>
    <r>
      <t xml:space="preserve">2025 </t>
    </r>
    <r>
      <rPr>
        <b/>
        <vertAlign val="superscript"/>
        <sz val="10"/>
        <color theme="1"/>
        <rFont val="Arial"/>
        <family val="2"/>
      </rPr>
      <t>1/</t>
    </r>
  </si>
  <si>
    <t>-</t>
  </si>
  <si>
    <t>Variación porcentual</t>
  </si>
  <si>
    <t>Año</t>
  </si>
  <si>
    <t>SECCIÓN I: MAGNITUD DE LOS CASOS DE TENTATIVA DE FEMINICIDIO ATENDIDOS EN LOS CENTROS EMERGENCIA MUJER</t>
  </si>
  <si>
    <t>Periodo: Enero - Abril, 2025 (Preliminar)</t>
  </si>
  <si>
    <t>REPORTE ESTADÍSTICO DE CASOS DE TENTATIVA DE FEMINICIDIO ATENDIDOS EN LOS CENTRO EMERGENCIA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</si>
</sst>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0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rgb="FFC00000"/>
      <name val="Arial Narrow"/>
      <family val="2"/>
    </font>
    <font>
      <b/>
      <sz val="14"/>
      <color rgb="FFC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sz val="9"/>
      <name val="Arial Narrow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b/>
      <i/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7"/>
      <color theme="1"/>
      <name val="Arial"/>
      <family val="2"/>
    </font>
    <font>
      <sz val="9"/>
      <color rgb="FFFF0000"/>
      <name val="Arial"/>
      <family val="2"/>
    </font>
    <font>
      <i/>
      <sz val="7.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color theme="1"/>
      <name val="Arial Narrow"/>
      <family val="2"/>
    </font>
    <font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rgb="FFFF330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/>
    <xf numFmtId="9" fontId="25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4" fontId="11" fillId="0" borderId="3" xfId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left" vertical="center"/>
    </xf>
    <xf numFmtId="0" fontId="13" fillId="4" borderId="0" xfId="0" applyFont="1" applyFill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9" fontId="5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16" fillId="6" borderId="0" xfId="1" applyNumberFormat="1" applyFont="1" applyFill="1" applyBorder="1" applyAlignment="1">
      <alignment horizontal="center" vertical="center"/>
    </xf>
    <xf numFmtId="1" fontId="16" fillId="2" borderId="0" xfId="1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64" fontId="18" fillId="0" borderId="7" xfId="1" applyNumberFormat="1" applyFont="1" applyBorder="1" applyAlignment="1">
      <alignment horizontal="center" vertical="center"/>
    </xf>
    <xf numFmtId="1" fontId="19" fillId="0" borderId="7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164" fontId="18" fillId="0" borderId="8" xfId="1" applyNumberFormat="1" applyFont="1" applyBorder="1" applyAlignment="1">
      <alignment horizontal="center" vertical="center"/>
    </xf>
    <xf numFmtId="1" fontId="19" fillId="0" borderId="8" xfId="1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7" borderId="0" xfId="0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164" fontId="16" fillId="7" borderId="0" xfId="1" applyNumberFormat="1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vertical="center"/>
    </xf>
    <xf numFmtId="0" fontId="22" fillId="7" borderId="0" xfId="0" applyFont="1" applyFill="1" applyAlignment="1">
      <alignment horizontal="center" vertical="center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164" fontId="16" fillId="6" borderId="2" xfId="1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64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26" fillId="7" borderId="0" xfId="3" applyFont="1" applyFill="1" applyAlignment="1">
      <alignment vertical="center"/>
    </xf>
    <xf numFmtId="0" fontId="27" fillId="8" borderId="0" xfId="3" applyFont="1" applyFill="1" applyAlignment="1">
      <alignment vertical="center" wrapText="1"/>
    </xf>
    <xf numFmtId="0" fontId="27" fillId="8" borderId="11" xfId="3" applyFont="1" applyFill="1" applyBorder="1" applyAlignment="1">
      <alignment vertical="center" wrapText="1"/>
    </xf>
    <xf numFmtId="10" fontId="28" fillId="6" borderId="12" xfId="4" applyNumberFormat="1" applyFont="1" applyFill="1" applyBorder="1" applyAlignment="1">
      <alignment horizontal="center" vertical="center"/>
    </xf>
    <xf numFmtId="0" fontId="28" fillId="2" borderId="12" xfId="3" applyFont="1" applyFill="1" applyBorder="1" applyAlignment="1">
      <alignment horizontal="center" vertical="center"/>
    </xf>
    <xf numFmtId="3" fontId="28" fillId="2" borderId="0" xfId="3" applyNumberFormat="1" applyFont="1" applyFill="1" applyAlignment="1">
      <alignment horizontal="center" vertical="center"/>
    </xf>
    <xf numFmtId="0" fontId="28" fillId="3" borderId="0" xfId="3" applyFont="1" applyFill="1" applyAlignment="1">
      <alignment horizontal="center" vertical="center"/>
    </xf>
    <xf numFmtId="3" fontId="29" fillId="0" borderId="13" xfId="3" applyNumberFormat="1" applyFont="1" applyBorder="1" applyAlignment="1">
      <alignment horizontal="center" vertical="center"/>
    </xf>
    <xf numFmtId="3" fontId="28" fillId="0" borderId="13" xfId="3" applyNumberFormat="1" applyFont="1" applyBorder="1" applyAlignment="1">
      <alignment horizontal="center" vertical="center"/>
    </xf>
    <xf numFmtId="3" fontId="17" fillId="0" borderId="13" xfId="3" applyNumberFormat="1" applyFont="1" applyBorder="1" applyAlignment="1">
      <alignment horizontal="left" vertical="center"/>
    </xf>
    <xf numFmtId="3" fontId="29" fillId="0" borderId="14" xfId="3" applyNumberFormat="1" applyFont="1" applyBorder="1" applyAlignment="1">
      <alignment horizontal="center" vertical="center"/>
    </xf>
    <xf numFmtId="3" fontId="28" fillId="0" borderId="14" xfId="3" applyNumberFormat="1" applyFont="1" applyBorder="1" applyAlignment="1">
      <alignment horizontal="center" vertical="center"/>
    </xf>
    <xf numFmtId="3" fontId="17" fillId="0" borderId="14" xfId="3" applyNumberFormat="1" applyFont="1" applyBorder="1" applyAlignment="1">
      <alignment horizontal="left" vertical="center"/>
    </xf>
    <xf numFmtId="0" fontId="30" fillId="5" borderId="15" xfId="3" applyFont="1" applyFill="1" applyBorder="1" applyAlignment="1">
      <alignment horizontal="center" vertical="center" wrapText="1"/>
    </xf>
    <xf numFmtId="0" fontId="30" fillId="5" borderId="0" xfId="3" applyFont="1" applyFill="1" applyAlignment="1">
      <alignment horizontal="center" vertical="center" wrapText="1"/>
    </xf>
    <xf numFmtId="0" fontId="13" fillId="5" borderId="15" xfId="3" applyFont="1" applyFill="1" applyBorder="1" applyAlignment="1">
      <alignment horizontal="center" vertical="center" wrapText="1"/>
    </xf>
    <xf numFmtId="0" fontId="30" fillId="4" borderId="15" xfId="3" applyFont="1" applyFill="1" applyBorder="1" applyAlignment="1">
      <alignment horizontal="center" vertical="center"/>
    </xf>
    <xf numFmtId="0" fontId="25" fillId="7" borderId="0" xfId="3" applyFill="1" applyAlignment="1">
      <alignment vertical="center"/>
    </xf>
    <xf numFmtId="0" fontId="25" fillId="8" borderId="0" xfId="3" applyFill="1" applyAlignment="1">
      <alignment vertical="center"/>
    </xf>
    <xf numFmtId="0" fontId="31" fillId="7" borderId="0" xfId="3" applyFont="1" applyFill="1" applyAlignment="1">
      <alignment vertical="center"/>
    </xf>
    <xf numFmtId="0" fontId="31" fillId="8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164" fontId="28" fillId="0" borderId="0" xfId="4" applyNumberFormat="1" applyFont="1" applyFill="1" applyBorder="1" applyAlignment="1">
      <alignment horizontal="center" vertical="center"/>
    </xf>
    <xf numFmtId="0" fontId="9" fillId="8" borderId="0" xfId="3" applyFont="1" applyFill="1" applyAlignment="1">
      <alignment vertical="center"/>
    </xf>
    <xf numFmtId="3" fontId="29" fillId="7" borderId="0" xfId="3" applyNumberFormat="1" applyFont="1" applyFill="1" applyAlignment="1">
      <alignment horizontal="center" vertical="center"/>
    </xf>
    <xf numFmtId="3" fontId="28" fillId="7" borderId="0" xfId="3" applyNumberFormat="1" applyFont="1" applyFill="1" applyAlignment="1">
      <alignment horizontal="center" vertical="center"/>
    </xf>
    <xf numFmtId="0" fontId="32" fillId="7" borderId="0" xfId="3" applyFont="1" applyFill="1" applyAlignment="1">
      <alignment horizontal="left" vertical="center"/>
    </xf>
    <xf numFmtId="3" fontId="25" fillId="8" borderId="0" xfId="3" applyNumberFormat="1" applyFill="1" applyAlignment="1">
      <alignment horizontal="center" vertical="center"/>
    </xf>
    <xf numFmtId="0" fontId="17" fillId="7" borderId="0" xfId="3" applyFont="1" applyFill="1" applyAlignment="1">
      <alignment horizontal="left" vertical="center"/>
    </xf>
    <xf numFmtId="3" fontId="28" fillId="3" borderId="0" xfId="3" applyNumberFormat="1" applyFont="1" applyFill="1" applyAlignment="1">
      <alignment horizontal="center" vertical="center"/>
    </xf>
    <xf numFmtId="3" fontId="28" fillId="0" borderId="16" xfId="3" applyNumberFormat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33" fillId="0" borderId="0" xfId="0" applyFont="1" applyAlignment="1">
      <alignment vertical="center"/>
    </xf>
    <xf numFmtId="164" fontId="35" fillId="6" borderId="1" xfId="1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164" fontId="8" fillId="7" borderId="8" xfId="1" applyNumberFormat="1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0" fontId="8" fillId="6" borderId="10" xfId="2" applyFont="1" applyFill="1" applyBorder="1" applyAlignment="1">
      <alignment vertical="center"/>
    </xf>
    <xf numFmtId="0" fontId="5" fillId="6" borderId="10" xfId="2" applyFont="1" applyFill="1" applyBorder="1" applyAlignment="1">
      <alignment vertical="center"/>
    </xf>
    <xf numFmtId="9" fontId="7" fillId="0" borderId="0" xfId="0" applyNumberFormat="1" applyFont="1" applyAlignment="1">
      <alignment vertical="center"/>
    </xf>
    <xf numFmtId="0" fontId="5" fillId="6" borderId="8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vertical="center"/>
    </xf>
    <xf numFmtId="0" fontId="5" fillId="6" borderId="8" xfId="2" applyFont="1" applyFill="1" applyBorder="1" applyAlignment="1">
      <alignment vertical="center"/>
    </xf>
    <xf numFmtId="9" fontId="8" fillId="0" borderId="0" xfId="0" applyNumberFormat="1" applyFont="1" applyAlignment="1">
      <alignment vertical="center"/>
    </xf>
    <xf numFmtId="9" fontId="8" fillId="0" borderId="0" xfId="2" applyNumberFormat="1" applyFont="1" applyAlignment="1">
      <alignment horizontal="center" vertical="center"/>
    </xf>
    <xf numFmtId="0" fontId="5" fillId="7" borderId="8" xfId="2" applyFont="1" applyFill="1" applyBorder="1" applyAlignment="1">
      <alignment horizontal="center" vertical="center"/>
    </xf>
    <xf numFmtId="0" fontId="8" fillId="7" borderId="8" xfId="2" applyFont="1" applyFill="1" applyBorder="1" applyAlignment="1">
      <alignment vertical="center"/>
    </xf>
    <xf numFmtId="0" fontId="5" fillId="7" borderId="8" xfId="2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164" fontId="16" fillId="6" borderId="2" xfId="0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2" applyFont="1" applyBorder="1" applyAlignment="1">
      <alignment vertical="center"/>
    </xf>
    <xf numFmtId="164" fontId="18" fillId="0" borderId="18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vertical="center"/>
    </xf>
    <xf numFmtId="0" fontId="20" fillId="0" borderId="18" xfId="2" applyFont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9" fontId="8" fillId="7" borderId="0" xfId="1" applyFont="1" applyFill="1" applyAlignment="1">
      <alignment vertical="center"/>
    </xf>
    <xf numFmtId="0" fontId="8" fillId="7" borderId="0" xfId="2" applyFont="1" applyFill="1" applyAlignment="1">
      <alignment horizontal="center" vertical="center"/>
    </xf>
    <xf numFmtId="164" fontId="8" fillId="7" borderId="0" xfId="2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9" fontId="8" fillId="7" borderId="0" xfId="2" applyNumberFormat="1" applyFont="1" applyFill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3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9" fontId="35" fillId="0" borderId="0" xfId="1" applyFont="1" applyFill="1" applyBorder="1" applyAlignment="1">
      <alignment horizontal="center" vertical="center" wrapText="1"/>
    </xf>
    <xf numFmtId="9" fontId="5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4" fontId="35" fillId="7" borderId="0" xfId="1" applyNumberFormat="1" applyFont="1" applyFill="1" applyBorder="1" applyAlignment="1">
      <alignment vertical="center" wrapText="1"/>
    </xf>
    <xf numFmtId="164" fontId="16" fillId="6" borderId="2" xfId="1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164" fontId="35" fillId="7" borderId="0" xfId="1" applyNumberFormat="1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164" fontId="8" fillId="7" borderId="0" xfId="1" applyNumberFormat="1" applyFont="1" applyFill="1" applyBorder="1" applyAlignment="1">
      <alignment vertical="center" wrapText="1"/>
    </xf>
    <xf numFmtId="164" fontId="18" fillId="0" borderId="8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164" fontId="35" fillId="6" borderId="2" xfId="1" applyNumberFormat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164" fontId="41" fillId="0" borderId="0" xfId="0" applyNumberFormat="1" applyFont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7" fillId="7" borderId="0" xfId="0" applyFont="1" applyFill="1" applyAlignment="1">
      <alignment vertical="center" wrapText="1"/>
    </xf>
    <xf numFmtId="0" fontId="21" fillId="3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9" fillId="0" borderId="8" xfId="0" applyFont="1" applyBorder="1" applyAlignment="1">
      <alignment vertical="center"/>
    </xf>
    <xf numFmtId="164" fontId="16" fillId="6" borderId="0" xfId="1" applyNumberFormat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18" fillId="0" borderId="7" xfId="1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vertical="top"/>
    </xf>
    <xf numFmtId="0" fontId="38" fillId="0" borderId="0" xfId="0" applyFont="1" applyAlignment="1">
      <alignment vertical="top" wrapText="1"/>
    </xf>
    <xf numFmtId="3" fontId="16" fillId="2" borderId="2" xfId="2" applyNumberFormat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164" fontId="18" fillId="0" borderId="21" xfId="1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3" fontId="19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9" fontId="7" fillId="0" borderId="0" xfId="1" applyFont="1" applyAlignment="1">
      <alignment horizontal="right" vertical="center"/>
    </xf>
    <xf numFmtId="9" fontId="8" fillId="0" borderId="0" xfId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164" fontId="18" fillId="0" borderId="23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6" fillId="0" borderId="23" xfId="1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vertical="center" wrapText="1"/>
    </xf>
    <xf numFmtId="0" fontId="17" fillId="3" borderId="2" xfId="2" applyFont="1" applyFill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24" xfId="1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3" fontId="19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42" fillId="0" borderId="0" xfId="0" applyFont="1" applyAlignment="1">
      <alignment horizontal="left" wrapText="1"/>
    </xf>
    <xf numFmtId="9" fontId="43" fillId="0" borderId="0" xfId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3" fontId="28" fillId="2" borderId="0" xfId="1" applyNumberFormat="1" applyFont="1" applyFill="1" applyBorder="1" applyAlignment="1">
      <alignment horizontal="center" vertical="center"/>
    </xf>
    <xf numFmtId="3" fontId="28" fillId="6" borderId="2" xfId="1" applyNumberFormat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45" fillId="0" borderId="26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0" fillId="0" borderId="26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4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164" fontId="18" fillId="0" borderId="29" xfId="1" applyNumberFormat="1" applyFont="1" applyBorder="1" applyAlignment="1">
      <alignment horizontal="center" vertical="center"/>
    </xf>
    <xf numFmtId="3" fontId="19" fillId="0" borderId="29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3" fontId="19" fillId="0" borderId="23" xfId="0" applyNumberFormat="1" applyFont="1" applyBorder="1" applyAlignment="1">
      <alignment horizontal="center" vertical="center"/>
    </xf>
    <xf numFmtId="164" fontId="45" fillId="0" borderId="21" xfId="1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30" fillId="9" borderId="0" xfId="0" applyFont="1" applyFill="1" applyAlignment="1">
      <alignment horizontal="left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10" borderId="0" xfId="0" applyFont="1" applyFill="1" applyAlignment="1">
      <alignment horizontal="center" vertical="center"/>
    </xf>
    <xf numFmtId="0" fontId="51" fillId="10" borderId="0" xfId="0" applyFont="1" applyFill="1" applyAlignment="1">
      <alignment horizontal="center" vertical="center"/>
    </xf>
    <xf numFmtId="0" fontId="52" fillId="10" borderId="0" xfId="0" applyFont="1" applyFill="1" applyAlignment="1">
      <alignment horizontal="center" vertical="center" wrapText="1"/>
    </xf>
  </cellXfs>
  <cellStyles count="5">
    <cellStyle name="Normal" xfId="0" builtinId="0"/>
    <cellStyle name="Normal 2 2 3" xfId="2" xr:uid="{B7CB7932-7529-4788-80F6-056EADDCE38F}"/>
    <cellStyle name="Normal 2 3" xfId="3" xr:uid="{0B67853D-5DC4-405F-8238-CCAFB390D43A}"/>
    <cellStyle name="Porcentaje" xfId="1" builtinId="5"/>
    <cellStyle name="Porcentaje 2 2" xfId="4" xr:uid="{9A4E376D-7748-442C-8BED-BE3F6562B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4680-4E7A-B561-7DDF8BA73844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4680-4E7A-B561-7DDF8BA73844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4680-4E7A-B561-7DDF8BA73844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4680-4E7A-B561-7DDF8BA73844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4680-4E7A-B561-7DDF8BA73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Tentativa!$K$132:$K$136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Conocido*</c:v>
                </c:pt>
                <c:pt idx="4">
                  <c:v>Desconocido</c:v>
                </c:pt>
              </c:strCache>
            </c:strRef>
          </c:cat>
          <c:val>
            <c:numRef>
              <c:f>Tentativa!$M$132:$M$136</c:f>
              <c:numCache>
                <c:formatCode>General</c:formatCode>
                <c:ptCount val="5"/>
                <c:pt idx="0">
                  <c:v>49</c:v>
                </c:pt>
                <c:pt idx="1">
                  <c:v>32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80-4E7A-B561-7DDF8BA738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2FA-47F4-978D-E65CBDED4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Tentativa!$F$18:$F$34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 1/</c:v>
                </c:pt>
              </c:strCache>
            </c:strRef>
          </c:cat>
          <c:val>
            <c:numRef>
              <c:f>Tentativa!$G$18:$G$34</c:f>
              <c:numCache>
                <c:formatCode>#,##0</c:formatCode>
                <c:ptCount val="17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A-47F4-978D-E65CBDED4C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B8B9-45A4-A823-27DFB38D37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B8B9-45A4-A823-27DFB38D37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B8B9-45A4-A823-27DFB38D37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B8B9-45A4-A823-27DFB38D3765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9-45A4-A823-27DFB38D3765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B9-45A4-A823-27DFB38D3765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9-45A4-A823-27DFB38D3765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B9-45A4-A823-27DFB38D3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Tentativa!$B$113:$B$116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Tentativa!$E$113:$E$116</c:f>
              <c:numCache>
                <c:formatCode>General</c:formatCode>
                <c:ptCount val="4"/>
                <c:pt idx="0">
                  <c:v>7</c:v>
                </c:pt>
                <c:pt idx="1">
                  <c:v>34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B9-45A4-A823-27DFB38D376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5A-484A-ADC3-1FDFC2AB508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5C5A-484A-ADC3-1FDFC2AB508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5A-484A-ADC3-1FDFC2AB508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5A-484A-ADC3-1FDFC2AB508D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5A-484A-ADC3-1FDFC2AB508D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A-484A-ADC3-1FDFC2AB508D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5A-484A-ADC3-1FDFC2AB508D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C5A-484A-ADC3-1FDFC2A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Tentativa!$K$187:$K$190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Tentativa!$M$187:$M$190</c:f>
              <c:numCache>
                <c:formatCode>General</c:formatCode>
                <c:ptCount val="4"/>
                <c:pt idx="0">
                  <c:v>49</c:v>
                </c:pt>
                <c:pt idx="1">
                  <c:v>34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5A-484A-ADC3-1FDFC2AB508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chart" Target="../charts/chart1.xml"/><Relationship Id="rId7" Type="http://schemas.openxmlformats.org/officeDocument/2006/relationships/chart" Target="../charts/chart2.xml"/><Relationship Id="rId12" Type="http://schemas.openxmlformats.org/officeDocument/2006/relationships/image" Target="../media/image7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image" Target="../media/image5.emf"/><Relationship Id="rId4" Type="http://schemas.openxmlformats.org/officeDocument/2006/relationships/image" Target="../media/image2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111</xdr:row>
      <xdr:rowOff>172639</xdr:rowOff>
    </xdr:from>
    <xdr:to>
      <xdr:col>7</xdr:col>
      <xdr:colOff>479403</xdr:colOff>
      <xdr:row>116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88358C0A-DD2B-4E72-9B66-BB1D5FC62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5616248" y="20260864"/>
          <a:ext cx="930580" cy="798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209157</xdr:colOff>
      <xdr:row>138</xdr:row>
      <xdr:rowOff>187579</xdr:rowOff>
    </xdr:from>
    <xdr:to>
      <xdr:col>14</xdr:col>
      <xdr:colOff>556956</xdr:colOff>
      <xdr:row>153</xdr:row>
      <xdr:rowOff>32798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C6EB8B43-514C-4D07-9B3E-15D285F4C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01F0E95-5572-46ED-98F4-C209700C3172}"/>
            </a:ext>
          </a:extLst>
        </xdr:cNvPr>
        <xdr:cNvSpPr/>
      </xdr:nvSpPr>
      <xdr:spPr>
        <a:xfrm>
          <a:off x="2044615" y="1990725"/>
          <a:ext cx="13568283" cy="2028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B758621-052E-4542-B9AB-7334D41AB6F1}"/>
            </a:ext>
          </a:extLst>
        </xdr:cNvPr>
        <xdr:cNvSpPr/>
      </xdr:nvSpPr>
      <xdr:spPr>
        <a:xfrm>
          <a:off x="866775" y="1990725"/>
          <a:ext cx="1249879" cy="2166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93</xdr:row>
      <xdr:rowOff>171702</xdr:rowOff>
    </xdr:from>
    <xdr:to>
      <xdr:col>18</xdr:col>
      <xdr:colOff>10948</xdr:colOff>
      <xdr:row>94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313EC12-0873-4C74-8372-52F348A45150}"/>
            </a:ext>
          </a:extLst>
        </xdr:cNvPr>
        <xdr:cNvSpPr/>
      </xdr:nvSpPr>
      <xdr:spPr>
        <a:xfrm>
          <a:off x="2119113" y="17002377"/>
          <a:ext cx="13493785" cy="19440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93</xdr:row>
      <xdr:rowOff>166686</xdr:rowOff>
    </xdr:from>
    <xdr:to>
      <xdr:col>2</xdr:col>
      <xdr:colOff>381064</xdr:colOff>
      <xdr:row>94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2EC8BBBD-AF63-4786-BCC4-F1B086BEE5CF}"/>
            </a:ext>
          </a:extLst>
        </xdr:cNvPr>
        <xdr:cNvSpPr/>
      </xdr:nvSpPr>
      <xdr:spPr>
        <a:xfrm>
          <a:off x="36060" y="16997361"/>
          <a:ext cx="2078554" cy="1949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180</xdr:row>
      <xdr:rowOff>155510</xdr:rowOff>
    </xdr:from>
    <xdr:to>
      <xdr:col>18</xdr:col>
      <xdr:colOff>58573</xdr:colOff>
      <xdr:row>182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DCC1817-FB2C-4849-B71B-5750240A9C1B}"/>
            </a:ext>
          </a:extLst>
        </xdr:cNvPr>
        <xdr:cNvSpPr/>
      </xdr:nvSpPr>
      <xdr:spPr>
        <a:xfrm>
          <a:off x="2092240" y="32731010"/>
          <a:ext cx="1356828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180</xdr:row>
      <xdr:rowOff>156687</xdr:rowOff>
    </xdr:from>
    <xdr:to>
      <xdr:col>2</xdr:col>
      <xdr:colOff>406917</xdr:colOff>
      <xdr:row>182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99024BD-3E69-463F-AB1B-D0F3052E4C94}"/>
            </a:ext>
          </a:extLst>
        </xdr:cNvPr>
        <xdr:cNvSpPr/>
      </xdr:nvSpPr>
      <xdr:spPr>
        <a:xfrm>
          <a:off x="877981" y="32732187"/>
          <a:ext cx="12624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206</xdr:row>
      <xdr:rowOff>0</xdr:rowOff>
    </xdr:from>
    <xdr:to>
      <xdr:col>6</xdr:col>
      <xdr:colOff>61058</xdr:colOff>
      <xdr:row>209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A32F58D-BC18-454A-AC24-1CF639630F33}"/>
            </a:ext>
          </a:extLst>
        </xdr:cNvPr>
        <xdr:cNvSpPr/>
      </xdr:nvSpPr>
      <xdr:spPr>
        <a:xfrm>
          <a:off x="1812791" y="37280850"/>
          <a:ext cx="344891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2025 en relación al año 2024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205</xdr:row>
      <xdr:rowOff>190499</xdr:rowOff>
    </xdr:from>
    <xdr:to>
      <xdr:col>2</xdr:col>
      <xdr:colOff>195384</xdr:colOff>
      <xdr:row>207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178A9DD6-27CF-499B-97A7-E3D0EEFB4A8D}"/>
            </a:ext>
          </a:extLst>
        </xdr:cNvPr>
        <xdr:cNvSpPr/>
      </xdr:nvSpPr>
      <xdr:spPr>
        <a:xfrm>
          <a:off x="867966" y="37280849"/>
          <a:ext cx="10609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70</xdr:row>
      <xdr:rowOff>277825</xdr:rowOff>
    </xdr:from>
    <xdr:to>
      <xdr:col>15</xdr:col>
      <xdr:colOff>42522</xdr:colOff>
      <xdr:row>73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79E32C4-0181-4EA7-9397-51F05B8EA722}"/>
            </a:ext>
          </a:extLst>
        </xdr:cNvPr>
        <xdr:cNvSpPr/>
      </xdr:nvSpPr>
      <xdr:spPr>
        <a:xfrm>
          <a:off x="11346451" y="12850825"/>
          <a:ext cx="1697696" cy="47941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70</xdr:row>
      <xdr:rowOff>272218</xdr:rowOff>
    </xdr:from>
    <xdr:to>
      <xdr:col>13</xdr:col>
      <xdr:colOff>153080</xdr:colOff>
      <xdr:row>72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8FBBA2E8-251A-43CA-B749-A8894E57205A}"/>
            </a:ext>
          </a:extLst>
        </xdr:cNvPr>
        <xdr:cNvSpPr/>
      </xdr:nvSpPr>
      <xdr:spPr>
        <a:xfrm>
          <a:off x="10073707" y="12845218"/>
          <a:ext cx="1347448" cy="2479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71</xdr:row>
      <xdr:rowOff>9697</xdr:rowOff>
    </xdr:from>
    <xdr:to>
      <xdr:col>11</xdr:col>
      <xdr:colOff>17010</xdr:colOff>
      <xdr:row>73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BBD24A78-A5BD-43F0-9403-F3E7ACE31968}"/>
            </a:ext>
          </a:extLst>
        </xdr:cNvPr>
        <xdr:cNvSpPr/>
      </xdr:nvSpPr>
      <xdr:spPr>
        <a:xfrm>
          <a:off x="5994810" y="12858922"/>
          <a:ext cx="355672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71</xdr:row>
      <xdr:rowOff>13947</xdr:rowOff>
    </xdr:from>
    <xdr:to>
      <xdr:col>7</xdr:col>
      <xdr:colOff>119062</xdr:colOff>
      <xdr:row>72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010CE541-3312-4C67-97CB-81E7EDFAF8E1}"/>
            </a:ext>
          </a:extLst>
        </xdr:cNvPr>
        <xdr:cNvSpPr/>
      </xdr:nvSpPr>
      <xdr:spPr>
        <a:xfrm>
          <a:off x="5039524" y="12863172"/>
          <a:ext cx="1146963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95</xdr:row>
      <xdr:rowOff>104436</xdr:rowOff>
    </xdr:from>
    <xdr:to>
      <xdr:col>4</xdr:col>
      <xdr:colOff>47409</xdr:colOff>
      <xdr:row>96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67708247-D375-4593-92E9-26C86F687F5D}"/>
            </a:ext>
          </a:extLst>
        </xdr:cNvPr>
        <xdr:cNvSpPr/>
      </xdr:nvSpPr>
      <xdr:spPr>
        <a:xfrm>
          <a:off x="1711405" y="17297061"/>
          <a:ext cx="1803104" cy="2530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95</xdr:row>
      <xdr:rowOff>104433</xdr:rowOff>
    </xdr:from>
    <xdr:to>
      <xdr:col>2</xdr:col>
      <xdr:colOff>109902</xdr:colOff>
      <xdr:row>95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B720CB01-0EB4-4DC7-BEE0-196A35240630}"/>
            </a:ext>
          </a:extLst>
        </xdr:cNvPr>
        <xdr:cNvSpPr/>
      </xdr:nvSpPr>
      <xdr:spPr>
        <a:xfrm>
          <a:off x="45583" y="17297058"/>
          <a:ext cx="1797869" cy="728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95</xdr:row>
      <xdr:rowOff>81904</xdr:rowOff>
    </xdr:from>
    <xdr:to>
      <xdr:col>13</xdr:col>
      <xdr:colOff>611562</xdr:colOff>
      <xdr:row>96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1210A6CF-2EFC-4388-A360-0BAC007F7EDD}"/>
            </a:ext>
          </a:extLst>
        </xdr:cNvPr>
        <xdr:cNvSpPr/>
      </xdr:nvSpPr>
      <xdr:spPr>
        <a:xfrm>
          <a:off x="9532241" y="17274529"/>
          <a:ext cx="2347396" cy="2786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95</xdr:row>
      <xdr:rowOff>76779</xdr:rowOff>
    </xdr:from>
    <xdr:to>
      <xdr:col>11</xdr:col>
      <xdr:colOff>56130</xdr:colOff>
      <xdr:row>95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B16FACA9-D195-4BA1-8AA9-B591196A69A6}"/>
            </a:ext>
          </a:extLst>
        </xdr:cNvPr>
        <xdr:cNvSpPr/>
      </xdr:nvSpPr>
      <xdr:spPr>
        <a:xfrm>
          <a:off x="8622522" y="17269404"/>
          <a:ext cx="968133" cy="1041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101</xdr:row>
      <xdr:rowOff>115137</xdr:rowOff>
    </xdr:from>
    <xdr:to>
      <xdr:col>14</xdr:col>
      <xdr:colOff>0</xdr:colOff>
      <xdr:row>102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490E5CF0-00A2-4C04-8A8B-EB9E31F17386}"/>
            </a:ext>
          </a:extLst>
        </xdr:cNvPr>
        <xdr:cNvSpPr/>
      </xdr:nvSpPr>
      <xdr:spPr>
        <a:xfrm>
          <a:off x="9430272" y="18393612"/>
          <a:ext cx="2704578" cy="24848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101</xdr:row>
      <xdr:rowOff>118173</xdr:rowOff>
    </xdr:from>
    <xdr:to>
      <xdr:col>10</xdr:col>
      <xdr:colOff>856552</xdr:colOff>
      <xdr:row>102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BFB341AF-3D36-4CDA-8310-8EC1227CCB3A}"/>
            </a:ext>
          </a:extLst>
        </xdr:cNvPr>
        <xdr:cNvSpPr/>
      </xdr:nvSpPr>
      <xdr:spPr>
        <a:xfrm>
          <a:off x="8554602" y="18396648"/>
          <a:ext cx="969700" cy="2154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108</xdr:row>
      <xdr:rowOff>106433</xdr:rowOff>
    </xdr:from>
    <xdr:to>
      <xdr:col>6</xdr:col>
      <xdr:colOff>1</xdr:colOff>
      <xdr:row>110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653C1B94-439E-4EE0-BA0D-C7F7E6B7E821}"/>
            </a:ext>
          </a:extLst>
        </xdr:cNvPr>
        <xdr:cNvSpPr/>
      </xdr:nvSpPr>
      <xdr:spPr>
        <a:xfrm>
          <a:off x="1879573" y="19651733"/>
          <a:ext cx="3321078" cy="43847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108</xdr:row>
      <xdr:rowOff>106434</xdr:rowOff>
    </xdr:from>
    <xdr:to>
      <xdr:col>2</xdr:col>
      <xdr:colOff>272142</xdr:colOff>
      <xdr:row>109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176FDC6C-FCFD-4F9E-A3E5-041F362B6613}"/>
            </a:ext>
          </a:extLst>
        </xdr:cNvPr>
        <xdr:cNvSpPr/>
      </xdr:nvSpPr>
      <xdr:spPr>
        <a:xfrm>
          <a:off x="45356" y="19651734"/>
          <a:ext cx="1960336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125</xdr:row>
      <xdr:rowOff>95253</xdr:rowOff>
    </xdr:from>
    <xdr:to>
      <xdr:col>14</xdr:col>
      <xdr:colOff>0</xdr:colOff>
      <xdr:row>128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8C5B6C34-6545-4837-B72D-6C0B2A424CCE}"/>
            </a:ext>
          </a:extLst>
        </xdr:cNvPr>
        <xdr:cNvSpPr/>
      </xdr:nvSpPr>
      <xdr:spPr>
        <a:xfrm>
          <a:off x="9536088" y="22717128"/>
          <a:ext cx="2598762" cy="57864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125</xdr:row>
      <xdr:rowOff>95254</xdr:rowOff>
    </xdr:from>
    <xdr:to>
      <xdr:col>11</xdr:col>
      <xdr:colOff>95250</xdr:colOff>
      <xdr:row>126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D0513C0E-A3A1-4B8E-B951-5954E4C6C7DD}"/>
            </a:ext>
          </a:extLst>
        </xdr:cNvPr>
        <xdr:cNvSpPr/>
      </xdr:nvSpPr>
      <xdr:spPr>
        <a:xfrm>
          <a:off x="8668817" y="22717129"/>
          <a:ext cx="960958" cy="25241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183</xdr:row>
      <xdr:rowOff>21099</xdr:rowOff>
    </xdr:from>
    <xdr:to>
      <xdr:col>5</xdr:col>
      <xdr:colOff>11339</xdr:colOff>
      <xdr:row>184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ACA5E719-4C0F-4C15-9E5B-EF4AF578B0F0}"/>
            </a:ext>
          </a:extLst>
        </xdr:cNvPr>
        <xdr:cNvSpPr/>
      </xdr:nvSpPr>
      <xdr:spPr>
        <a:xfrm>
          <a:off x="1795545" y="33139524"/>
          <a:ext cx="2549669" cy="195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183</xdr:row>
      <xdr:rowOff>21103</xdr:rowOff>
    </xdr:from>
    <xdr:to>
      <xdr:col>2</xdr:col>
      <xdr:colOff>204107</xdr:colOff>
      <xdr:row>183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6F956163-4D7D-44D8-900D-1FCEA72D88EA}"/>
            </a:ext>
          </a:extLst>
        </xdr:cNvPr>
        <xdr:cNvSpPr/>
      </xdr:nvSpPr>
      <xdr:spPr>
        <a:xfrm>
          <a:off x="34511" y="33139528"/>
          <a:ext cx="1903146" cy="1557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182</xdr:row>
      <xdr:rowOff>177209</xdr:rowOff>
    </xdr:from>
    <xdr:to>
      <xdr:col>13</xdr:col>
      <xdr:colOff>621063</xdr:colOff>
      <xdr:row>184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B97F4C5F-5ACD-4DA5-A7E6-7579C31F54E2}"/>
            </a:ext>
          </a:extLst>
        </xdr:cNvPr>
        <xdr:cNvSpPr/>
      </xdr:nvSpPr>
      <xdr:spPr>
        <a:xfrm>
          <a:off x="9776244" y="33114659"/>
          <a:ext cx="2112894" cy="24344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182</xdr:row>
      <xdr:rowOff>187051</xdr:rowOff>
    </xdr:from>
    <xdr:to>
      <xdr:col>11</xdr:col>
      <xdr:colOff>381830</xdr:colOff>
      <xdr:row>183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25CFFE27-110C-4C0D-9C17-AE798D8E5320}"/>
            </a:ext>
          </a:extLst>
        </xdr:cNvPr>
        <xdr:cNvSpPr/>
      </xdr:nvSpPr>
      <xdr:spPr>
        <a:xfrm>
          <a:off x="8669650" y="33114976"/>
          <a:ext cx="1246705" cy="1806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193</xdr:row>
      <xdr:rowOff>155502</xdr:rowOff>
    </xdr:from>
    <xdr:to>
      <xdr:col>5</xdr:col>
      <xdr:colOff>11906</xdr:colOff>
      <xdr:row>195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F1D2D942-5A5E-4C8E-88FF-1E15165CA1DA}"/>
            </a:ext>
          </a:extLst>
        </xdr:cNvPr>
        <xdr:cNvSpPr/>
      </xdr:nvSpPr>
      <xdr:spPr>
        <a:xfrm>
          <a:off x="1701431" y="35083677"/>
          <a:ext cx="2644350" cy="39218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193</xdr:row>
      <xdr:rowOff>165228</xdr:rowOff>
    </xdr:from>
    <xdr:to>
      <xdr:col>2</xdr:col>
      <xdr:colOff>170960</xdr:colOff>
      <xdr:row>195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A6880E62-280E-4919-AA13-9A1BDB8C9D38}"/>
            </a:ext>
          </a:extLst>
        </xdr:cNvPr>
        <xdr:cNvSpPr/>
      </xdr:nvSpPr>
      <xdr:spPr>
        <a:xfrm>
          <a:off x="869034" y="35093403"/>
          <a:ext cx="10354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C5073D47-4601-427A-98A1-869422E7AD01}"/>
            </a:ext>
          </a:extLst>
        </xdr:cNvPr>
        <xdr:cNvSpPr/>
      </xdr:nvSpPr>
      <xdr:spPr>
        <a:xfrm>
          <a:off x="5666979" y="77690"/>
          <a:ext cx="6838472" cy="6689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200414</xdr:colOff>
      <xdr:row>38</xdr:row>
      <xdr:rowOff>1</xdr:rowOff>
    </xdr:from>
    <xdr:to>
      <xdr:col>16</xdr:col>
      <xdr:colOff>13493</xdr:colOff>
      <xdr:row>39</xdr:row>
      <xdr:rowOff>234319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D24D842-2D47-47BF-AF5B-6C4D4E74A1AB}"/>
            </a:ext>
          </a:extLst>
        </xdr:cNvPr>
        <xdr:cNvSpPr/>
      </xdr:nvSpPr>
      <xdr:spPr>
        <a:xfrm>
          <a:off x="8001389" y="6877051"/>
          <a:ext cx="5880504" cy="35814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38</xdr:row>
      <xdr:rowOff>0</xdr:rowOff>
    </xdr:from>
    <xdr:to>
      <xdr:col>9</xdr:col>
      <xdr:colOff>297652</xdr:colOff>
      <xdr:row>39</xdr:row>
      <xdr:rowOff>47625</xdr:rowOff>
    </xdr:to>
    <xdr:sp macro="" textlink="">
      <xdr:nvSpPr>
        <xdr:cNvPr id="34" name="Rectángulo 51">
          <a:extLst>
            <a:ext uri="{FF2B5EF4-FFF2-40B4-BE49-F238E27FC236}">
              <a16:creationId xmlns:a16="http://schemas.microsoft.com/office/drawing/2014/main" id="{035402FC-D077-4120-91D0-D2AE60DA12BD}"/>
            </a:ext>
          </a:extLst>
        </xdr:cNvPr>
        <xdr:cNvSpPr/>
      </xdr:nvSpPr>
      <xdr:spPr>
        <a:xfrm>
          <a:off x="6938959" y="6877050"/>
          <a:ext cx="1159668" cy="2286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203</xdr:row>
      <xdr:rowOff>47624</xdr:rowOff>
    </xdr:from>
    <xdr:to>
      <xdr:col>18</xdr:col>
      <xdr:colOff>10947</xdr:colOff>
      <xdr:row>204</xdr:row>
      <xdr:rowOff>132668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99BACE59-6B89-4F73-BD13-EE131C859938}"/>
            </a:ext>
          </a:extLst>
        </xdr:cNvPr>
        <xdr:cNvSpPr/>
      </xdr:nvSpPr>
      <xdr:spPr>
        <a:xfrm>
          <a:off x="2060623" y="36785549"/>
          <a:ext cx="1355227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203</xdr:row>
      <xdr:rowOff>47625</xdr:rowOff>
    </xdr:from>
    <xdr:to>
      <xdr:col>2</xdr:col>
      <xdr:colOff>399113</xdr:colOff>
      <xdr:row>204</xdr:row>
      <xdr:rowOff>132669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97A6279-5B67-4D1E-95AA-75B05136A8C3}"/>
            </a:ext>
          </a:extLst>
        </xdr:cNvPr>
        <xdr:cNvSpPr/>
      </xdr:nvSpPr>
      <xdr:spPr>
        <a:xfrm>
          <a:off x="866775" y="36785550"/>
          <a:ext cx="12658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7</xdr:col>
      <xdr:colOff>254954</xdr:colOff>
      <xdr:row>211</xdr:row>
      <xdr:rowOff>230252</xdr:rowOff>
    </xdr:from>
    <xdr:to>
      <xdr:col>9</xdr:col>
      <xdr:colOff>256049</xdr:colOff>
      <xdr:row>212</xdr:row>
      <xdr:rowOff>256049</xdr:rowOff>
    </xdr:to>
    <xdr:sp macro="" textlink="">
      <xdr:nvSpPr>
        <xdr:cNvPr id="37" name="Flecha a la derecha con bandas 9">
          <a:extLst>
            <a:ext uri="{FF2B5EF4-FFF2-40B4-BE49-F238E27FC236}">
              <a16:creationId xmlns:a16="http://schemas.microsoft.com/office/drawing/2014/main" id="{8949104F-31F6-4407-B8A8-08AD6FEA2BAD}"/>
            </a:ext>
          </a:extLst>
        </xdr:cNvPr>
        <xdr:cNvSpPr/>
      </xdr:nvSpPr>
      <xdr:spPr bwMode="auto">
        <a:xfrm>
          <a:off x="6322379" y="38368352"/>
          <a:ext cx="1734645" cy="17819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117153</xdr:colOff>
      <xdr:row>211</xdr:row>
      <xdr:rowOff>45550</xdr:rowOff>
    </xdr:from>
    <xdr:ext cx="3735745" cy="781240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1918FDE8-3C58-4590-B25D-48797857A879}"/>
            </a:ext>
          </a:extLst>
        </xdr:cNvPr>
        <xdr:cNvSpPr txBox="1"/>
      </xdr:nvSpPr>
      <xdr:spPr>
        <a:xfrm>
          <a:off x="8784903" y="38231275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incremento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24,0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 abril 2025,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6750F912-9D45-4903-B7B8-F89ECBAAC504}"/>
            </a:ext>
          </a:extLst>
        </xdr:cNvPr>
        <xdr:cNvSpPr txBox="1"/>
      </xdr:nvSpPr>
      <xdr:spPr>
        <a:xfrm>
          <a:off x="35719" y="1316151"/>
          <a:ext cx="15618566" cy="49598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97</xdr:row>
      <xdr:rowOff>32288</xdr:rowOff>
    </xdr:from>
    <xdr:to>
      <xdr:col>5</xdr:col>
      <xdr:colOff>614534</xdr:colOff>
      <xdr:row>98</xdr:row>
      <xdr:rowOff>175974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593749FD-20E0-4DA7-8C22-19B29DD80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4609939" y="17586863"/>
          <a:ext cx="338470" cy="3246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99</xdr:row>
      <xdr:rowOff>120677</xdr:rowOff>
    </xdr:from>
    <xdr:to>
      <xdr:col>7</xdr:col>
      <xdr:colOff>644755</xdr:colOff>
      <xdr:row>102</xdr:row>
      <xdr:rowOff>107819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461A214E-A091-48EC-B54D-2BC48FC2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6315438" y="18037202"/>
          <a:ext cx="396742" cy="53006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102</xdr:row>
      <xdr:rowOff>117650</xdr:rowOff>
    </xdr:from>
    <xdr:to>
      <xdr:col>5</xdr:col>
      <xdr:colOff>624430</xdr:colOff>
      <xdr:row>104</xdr:row>
      <xdr:rowOff>242219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B59F5702-8124-41AC-8E2E-8F4EE7BA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4630320" y="18577100"/>
          <a:ext cx="327985" cy="4293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112</xdr:row>
      <xdr:rowOff>120384</xdr:rowOff>
    </xdr:from>
    <xdr:to>
      <xdr:col>9</xdr:col>
      <xdr:colOff>167482</xdr:colOff>
      <xdr:row>115</xdr:row>
      <xdr:rowOff>179915</xdr:rowOff>
    </xdr:to>
    <xdr:sp macro="" textlink="">
      <xdr:nvSpPr>
        <xdr:cNvPr id="43" name="Flecha: a la derecha 42">
          <a:extLst>
            <a:ext uri="{FF2B5EF4-FFF2-40B4-BE49-F238E27FC236}">
              <a16:creationId xmlns:a16="http://schemas.microsoft.com/office/drawing/2014/main" id="{8A256BC1-C5F2-4C93-A6C9-D02813EC4569}"/>
            </a:ext>
          </a:extLst>
        </xdr:cNvPr>
        <xdr:cNvSpPr/>
      </xdr:nvSpPr>
      <xdr:spPr>
        <a:xfrm>
          <a:off x="6683245" y="20389584"/>
          <a:ext cx="1285212" cy="602456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49 (52,7%)</a:t>
          </a:r>
        </a:p>
      </xdr:txBody>
    </xdr:sp>
    <xdr:clientData/>
  </xdr:twoCellAnchor>
  <xdr:twoCellAnchor>
    <xdr:from>
      <xdr:col>6</xdr:col>
      <xdr:colOff>29765</xdr:colOff>
      <xdr:row>112</xdr:row>
      <xdr:rowOff>9922</xdr:rowOff>
    </xdr:from>
    <xdr:to>
      <xdr:col>6</xdr:col>
      <xdr:colOff>179444</xdr:colOff>
      <xdr:row>116</xdr:row>
      <xdr:rowOff>24566</xdr:rowOff>
    </xdr:to>
    <xdr:sp macro="" textlink="">
      <xdr:nvSpPr>
        <xdr:cNvPr id="44" name="Cerrar llave 43">
          <a:extLst>
            <a:ext uri="{FF2B5EF4-FFF2-40B4-BE49-F238E27FC236}">
              <a16:creationId xmlns:a16="http://schemas.microsoft.com/office/drawing/2014/main" id="{1B87CD16-AC6E-4054-B069-B33B3CBFDB99}"/>
            </a:ext>
          </a:extLst>
        </xdr:cNvPr>
        <xdr:cNvSpPr/>
      </xdr:nvSpPr>
      <xdr:spPr>
        <a:xfrm>
          <a:off x="5230415" y="20279122"/>
          <a:ext cx="149679" cy="7385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71</xdr:row>
      <xdr:rowOff>1</xdr:rowOff>
    </xdr:from>
    <xdr:to>
      <xdr:col>5</xdr:col>
      <xdr:colOff>4762</xdr:colOff>
      <xdr:row>73</xdr:row>
      <xdr:rowOff>83343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1660E64D-BE76-45AE-A4E3-33DA9827EA66}"/>
            </a:ext>
          </a:extLst>
        </xdr:cNvPr>
        <xdr:cNvSpPr/>
      </xdr:nvSpPr>
      <xdr:spPr>
        <a:xfrm>
          <a:off x="1738312" y="12849226"/>
          <a:ext cx="2600325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71</xdr:row>
      <xdr:rowOff>0</xdr:rowOff>
    </xdr:from>
    <xdr:to>
      <xdr:col>2</xdr:col>
      <xdr:colOff>170961</xdr:colOff>
      <xdr:row>72</xdr:row>
      <xdr:rowOff>73269</xdr:rowOff>
    </xdr:to>
    <xdr:sp macro="" textlink="">
      <xdr:nvSpPr>
        <xdr:cNvPr id="46" name="Rectángulo 51">
          <a:extLst>
            <a:ext uri="{FF2B5EF4-FFF2-40B4-BE49-F238E27FC236}">
              <a16:creationId xmlns:a16="http://schemas.microsoft.com/office/drawing/2014/main" id="{C959DD0F-724B-4E5C-864A-6DC91B48D42C}"/>
            </a:ext>
          </a:extLst>
        </xdr:cNvPr>
        <xdr:cNvSpPr/>
      </xdr:nvSpPr>
      <xdr:spPr>
        <a:xfrm>
          <a:off x="878681" y="12849225"/>
          <a:ext cx="10258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96</xdr:row>
      <xdr:rowOff>154781</xdr:rowOff>
    </xdr:from>
    <xdr:to>
      <xdr:col>8</xdr:col>
      <xdr:colOff>691884</xdr:colOff>
      <xdr:row>105</xdr:row>
      <xdr:rowOff>172384</xdr:rowOff>
    </xdr:to>
    <xdr:sp macro="" textlink="">
      <xdr:nvSpPr>
        <xdr:cNvPr id="47" name="Rectángulo: esquinas redondeadas 51">
          <a:extLst>
            <a:ext uri="{FF2B5EF4-FFF2-40B4-BE49-F238E27FC236}">
              <a16:creationId xmlns:a16="http://schemas.microsoft.com/office/drawing/2014/main" id="{6EC29EDA-ACBE-4980-A911-720729DCED4D}"/>
            </a:ext>
          </a:extLst>
        </xdr:cNvPr>
        <xdr:cNvSpPr/>
      </xdr:nvSpPr>
      <xdr:spPr>
        <a:xfrm flipH="1">
          <a:off x="4381499" y="17528381"/>
          <a:ext cx="3244585" cy="1646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880CB37F-DF3A-45CB-967A-627B125E6ECA}"/>
            </a:ext>
          </a:extLst>
        </xdr:cNvPr>
        <xdr:cNvSpPr/>
      </xdr:nvSpPr>
      <xdr:spPr>
        <a:xfrm>
          <a:off x="1735225" y="2293815"/>
          <a:ext cx="1751927" cy="481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BE9180AD-76A4-4B90-9054-6BA28DDF18CA}"/>
            </a:ext>
          </a:extLst>
        </xdr:cNvPr>
        <xdr:cNvSpPr/>
      </xdr:nvSpPr>
      <xdr:spPr>
        <a:xfrm>
          <a:off x="36633" y="2293193"/>
          <a:ext cx="1855666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E6176403-5D3D-4242-A209-26C60A664301}"/>
            </a:ext>
          </a:extLst>
        </xdr:cNvPr>
        <xdr:cNvSpPr/>
      </xdr:nvSpPr>
      <xdr:spPr>
        <a:xfrm>
          <a:off x="5306672" y="2320703"/>
          <a:ext cx="1651951" cy="4427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22172155-1D3E-442A-8CEC-AE3C6FE99B84}"/>
            </a:ext>
          </a:extLst>
        </xdr:cNvPr>
        <xdr:cNvSpPr/>
      </xdr:nvSpPr>
      <xdr:spPr>
        <a:xfrm>
          <a:off x="4177794" y="2318679"/>
          <a:ext cx="1229785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34</xdr:row>
      <xdr:rowOff>122903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C32BDC48-EE50-47D1-9124-EB010F559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181995</xdr:colOff>
      <xdr:row>154</xdr:row>
      <xdr:rowOff>40278</xdr:rowOff>
    </xdr:from>
    <xdr:to>
      <xdr:col>11</xdr:col>
      <xdr:colOff>23812</xdr:colOff>
      <xdr:row>155</xdr:row>
      <xdr:rowOff>128959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BA09FA9A-9885-44B5-AF7C-41DC03AB378B}"/>
            </a:ext>
          </a:extLst>
        </xdr:cNvPr>
        <xdr:cNvSpPr/>
      </xdr:nvSpPr>
      <xdr:spPr>
        <a:xfrm>
          <a:off x="1915545" y="27910428"/>
          <a:ext cx="7642792" cy="2696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154</xdr:row>
      <xdr:rowOff>28371</xdr:rowOff>
    </xdr:from>
    <xdr:to>
      <xdr:col>2</xdr:col>
      <xdr:colOff>273843</xdr:colOff>
      <xdr:row>155</xdr:row>
      <xdr:rowOff>35718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6313B860-AAA5-4B0C-96B5-84E0BCF6C48A}"/>
            </a:ext>
          </a:extLst>
        </xdr:cNvPr>
        <xdr:cNvSpPr/>
      </xdr:nvSpPr>
      <xdr:spPr>
        <a:xfrm>
          <a:off x="887061" y="27898521"/>
          <a:ext cx="1120332" cy="18832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163</xdr:row>
      <xdr:rowOff>35720</xdr:rowOff>
    </xdr:from>
    <xdr:to>
      <xdr:col>11</xdr:col>
      <xdr:colOff>578304</xdr:colOff>
      <xdr:row>166</xdr:row>
      <xdr:rowOff>107157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AB895078-101A-4F25-9E98-1526B0C51B93}"/>
            </a:ext>
          </a:extLst>
        </xdr:cNvPr>
        <xdr:cNvSpPr txBox="1"/>
      </xdr:nvSpPr>
      <xdr:spPr>
        <a:xfrm>
          <a:off x="866776" y="29534645"/>
          <a:ext cx="9246053" cy="6143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168</xdr:row>
      <xdr:rowOff>16466</xdr:rowOff>
    </xdr:from>
    <xdr:to>
      <xdr:col>17</xdr:col>
      <xdr:colOff>491289</xdr:colOff>
      <xdr:row>169</xdr:row>
      <xdr:rowOff>107156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54BFEAD1-4BE2-4E9A-BE42-91A8F736E36A}"/>
            </a:ext>
          </a:extLst>
        </xdr:cNvPr>
        <xdr:cNvSpPr/>
      </xdr:nvSpPr>
      <xdr:spPr>
        <a:xfrm>
          <a:off x="1875063" y="30420266"/>
          <a:ext cx="13351401" cy="27166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168</xdr:row>
      <xdr:rowOff>28372</xdr:rowOff>
    </xdr:from>
    <xdr:to>
      <xdr:col>2</xdr:col>
      <xdr:colOff>333374</xdr:colOff>
      <xdr:row>169</xdr:row>
      <xdr:rowOff>71437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ADE5EDB0-54DC-405D-9A17-BBE25EBB434F}"/>
            </a:ext>
          </a:extLst>
        </xdr:cNvPr>
        <xdr:cNvSpPr/>
      </xdr:nvSpPr>
      <xdr:spPr>
        <a:xfrm>
          <a:off x="887061" y="30432172"/>
          <a:ext cx="1179863" cy="224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177</xdr:row>
      <xdr:rowOff>35721</xdr:rowOff>
    </xdr:from>
    <xdr:to>
      <xdr:col>17</xdr:col>
      <xdr:colOff>601579</xdr:colOff>
      <xdr:row>179</xdr:row>
      <xdr:rowOff>28576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1C08194D-5422-49B0-9AE0-5AF003944C24}"/>
            </a:ext>
          </a:extLst>
        </xdr:cNvPr>
        <xdr:cNvSpPr txBox="1"/>
      </xdr:nvSpPr>
      <xdr:spPr>
        <a:xfrm>
          <a:off x="866776" y="32068296"/>
          <a:ext cx="14469978" cy="3548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109</xdr:row>
      <xdr:rowOff>185174</xdr:rowOff>
    </xdr:from>
    <xdr:to>
      <xdr:col>15</xdr:col>
      <xdr:colOff>488539</xdr:colOff>
      <xdr:row>122</xdr:row>
      <xdr:rowOff>81116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B773AD1A-36D3-44BA-A87D-48EFCE8DB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243757</xdr:colOff>
      <xdr:row>191</xdr:row>
      <xdr:rowOff>41787</xdr:rowOff>
    </xdr:from>
    <xdr:to>
      <xdr:col>16</xdr:col>
      <xdr:colOff>20483</xdr:colOff>
      <xdr:row>203</xdr:row>
      <xdr:rowOff>10241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61510AB2-10F6-4C41-B188-DEC5CBBE4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</xdr:col>
      <xdr:colOff>59532</xdr:colOff>
      <xdr:row>60</xdr:row>
      <xdr:rowOff>178593</xdr:rowOff>
    </xdr:from>
    <xdr:ext cx="2518271" cy="1589986"/>
    <xdr:pic>
      <xdr:nvPicPr>
        <xdr:cNvPr id="61" name="Imagen 60">
          <a:extLst>
            <a:ext uri="{FF2B5EF4-FFF2-40B4-BE49-F238E27FC236}">
              <a16:creationId xmlns:a16="http://schemas.microsoft.com/office/drawing/2014/main" id="{A2C28336-C331-4352-976C-3364D4EAC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307" y="11037093"/>
          <a:ext cx="2518271" cy="158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521368</xdr:colOff>
      <xdr:row>39</xdr:row>
      <xdr:rowOff>90236</xdr:rowOff>
    </xdr:from>
    <xdr:ext cx="5290898" cy="6741114"/>
    <xdr:pic>
      <xdr:nvPicPr>
        <xdr:cNvPr id="62" name="Imagen 61">
          <a:extLst>
            <a:ext uri="{FF2B5EF4-FFF2-40B4-BE49-F238E27FC236}">
              <a16:creationId xmlns:a16="http://schemas.microsoft.com/office/drawing/2014/main" id="{C8DA9361-8B29-4222-9099-2976971BB7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3" t="3189" r="11363"/>
        <a:stretch/>
      </xdr:blipFill>
      <xdr:spPr bwMode="auto">
        <a:xfrm>
          <a:off x="1388143" y="7148261"/>
          <a:ext cx="5290898" cy="6741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89298</xdr:colOff>
      <xdr:row>0</xdr:row>
      <xdr:rowOff>29767</xdr:rowOff>
    </xdr:from>
    <xdr:ext cx="3856363" cy="577600"/>
    <xdr:pic>
      <xdr:nvPicPr>
        <xdr:cNvPr id="63" name="Imagen 62">
          <a:extLst>
            <a:ext uri="{FF2B5EF4-FFF2-40B4-BE49-F238E27FC236}">
              <a16:creationId xmlns:a16="http://schemas.microsoft.com/office/drawing/2014/main" id="{52D1AA44-9C7C-49A0-8B5C-363BCD7E6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6073" y="29767"/>
          <a:ext cx="3856363" cy="577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4A6E-6AE1-4571-A1DE-BFC1BA1DD2F0}">
  <sheetPr>
    <tabColor theme="1" tint="0.14999847407452621"/>
  </sheetPr>
  <dimension ref="A1:V227"/>
  <sheetViews>
    <sheetView showGridLines="0" tabSelected="1" view="pageBreakPreview" zoomScale="107" zoomScaleNormal="100" zoomScaleSheetLayoutView="107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254" t="s">
        <v>183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</row>
    <row r="6" spans="2:18" ht="21" customHeight="1" x14ac:dyDescent="0.25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2:18" s="251" customFormat="1" ht="18.75" x14ac:dyDescent="0.25">
      <c r="B7" s="253" t="s">
        <v>182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2"/>
      <c r="R7" s="252"/>
    </row>
    <row r="8" spans="2:18" ht="6.75" customHeight="1" x14ac:dyDescent="0.25"/>
    <row r="9" spans="2:18" x14ac:dyDescent="0.25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49"/>
      <c r="R9" s="249"/>
    </row>
    <row r="10" spans="2:18" ht="30.75" customHeight="1" x14ac:dyDescent="0.25"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49"/>
      <c r="R10" s="249"/>
    </row>
    <row r="11" spans="2:18" ht="9.75" customHeight="1" x14ac:dyDescent="0.25"/>
    <row r="12" spans="2:18" s="247" customFormat="1" ht="17.25" customHeight="1" x14ac:dyDescent="0.15">
      <c r="B12" s="248" t="s">
        <v>181</v>
      </c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12"/>
      <c r="R12" s="212"/>
    </row>
    <row r="14" spans="2:18" x14ac:dyDescent="0.15">
      <c r="G14" s="18"/>
      <c r="P14" s="212"/>
      <c r="Q14" s="212"/>
      <c r="R14" s="212"/>
    </row>
    <row r="15" spans="2:18" ht="17.25" customHeight="1" x14ac:dyDescent="0.15">
      <c r="G15" s="1"/>
      <c r="H15" s="2"/>
      <c r="P15" s="212"/>
      <c r="Q15" s="212"/>
      <c r="R15" s="212"/>
    </row>
    <row r="16" spans="2:18" ht="12" customHeight="1" x14ac:dyDescent="0.15">
      <c r="P16" s="212"/>
      <c r="Q16" s="212"/>
      <c r="R16" s="212"/>
    </row>
    <row r="17" spans="2:18" ht="28.5" customHeight="1" x14ac:dyDescent="0.15">
      <c r="B17" s="34" t="s">
        <v>15</v>
      </c>
      <c r="C17" s="34"/>
      <c r="D17" s="211" t="s">
        <v>1</v>
      </c>
      <c r="F17" s="207" t="s">
        <v>180</v>
      </c>
      <c r="G17" s="14" t="s">
        <v>1</v>
      </c>
      <c r="H17" s="14" t="s">
        <v>179</v>
      </c>
      <c r="P17" s="212"/>
      <c r="Q17" s="212"/>
      <c r="R17" s="212"/>
    </row>
    <row r="18" spans="2:18" ht="16.5" x14ac:dyDescent="0.15">
      <c r="B18" s="187" t="s">
        <v>13</v>
      </c>
      <c r="C18" s="187"/>
      <c r="D18" s="245">
        <v>22</v>
      </c>
      <c r="F18" s="243">
        <v>2009</v>
      </c>
      <c r="G18" s="245">
        <v>64</v>
      </c>
      <c r="H18" s="246" t="s">
        <v>178</v>
      </c>
      <c r="P18" s="212"/>
      <c r="Q18" s="212"/>
      <c r="R18" s="212"/>
    </row>
    <row r="19" spans="2:18" ht="16.5" x14ac:dyDescent="0.15">
      <c r="B19" s="187" t="s">
        <v>12</v>
      </c>
      <c r="C19" s="187"/>
      <c r="D19" s="245">
        <v>21</v>
      </c>
      <c r="F19" s="243">
        <v>2010</v>
      </c>
      <c r="G19" s="245">
        <v>47</v>
      </c>
      <c r="H19" s="191">
        <f>G19/G18-1</f>
        <v>-0.265625</v>
      </c>
      <c r="P19" s="212"/>
      <c r="Q19" s="212"/>
      <c r="R19" s="212"/>
    </row>
    <row r="20" spans="2:18" ht="16.5" x14ac:dyDescent="0.15">
      <c r="B20" s="174" t="s">
        <v>11</v>
      </c>
      <c r="C20" s="187"/>
      <c r="D20" s="245">
        <v>24</v>
      </c>
      <c r="F20" s="243">
        <v>2011</v>
      </c>
      <c r="G20" s="245">
        <v>66</v>
      </c>
      <c r="H20" s="191">
        <f>G20/G19-1</f>
        <v>0.4042553191489362</v>
      </c>
      <c r="P20" s="212"/>
      <c r="Q20" s="212"/>
      <c r="R20" s="212"/>
    </row>
    <row r="21" spans="2:18" ht="17.25" thickBot="1" x14ac:dyDescent="0.3">
      <c r="B21" s="187" t="s">
        <v>10</v>
      </c>
      <c r="D21" s="245">
        <v>26</v>
      </c>
      <c r="F21" s="243">
        <v>2012</v>
      </c>
      <c r="G21" s="245">
        <v>91</v>
      </c>
      <c r="H21" s="191">
        <f>G21/G20-1</f>
        <v>0.3787878787878789</v>
      </c>
    </row>
    <row r="22" spans="2:18" ht="16.5" x14ac:dyDescent="0.25">
      <c r="B22" s="182" t="s">
        <v>1</v>
      </c>
      <c r="C22" s="182"/>
      <c r="D22" s="181">
        <f>SUM(D18:D21)</f>
        <v>93</v>
      </c>
      <c r="F22" s="243">
        <v>2013</v>
      </c>
      <c r="G22" s="245">
        <v>151</v>
      </c>
      <c r="H22" s="191">
        <f>G22/G21-1</f>
        <v>0.65934065934065944</v>
      </c>
      <c r="P22" s="18"/>
      <c r="Q22" s="18"/>
      <c r="R22" s="18"/>
    </row>
    <row r="23" spans="2:18" x14ac:dyDescent="0.25">
      <c r="F23" s="243">
        <v>2014</v>
      </c>
      <c r="G23" s="245">
        <v>186</v>
      </c>
      <c r="H23" s="191">
        <f>G23/G22-1</f>
        <v>0.23178807947019875</v>
      </c>
      <c r="J23" s="18"/>
      <c r="K23" s="18"/>
      <c r="L23" s="18"/>
      <c r="M23" s="18"/>
      <c r="N23" s="18"/>
      <c r="O23" s="18"/>
      <c r="P23" s="18"/>
      <c r="Q23" s="18"/>
      <c r="R23" s="18"/>
    </row>
    <row r="24" spans="2:18" x14ac:dyDescent="0.25">
      <c r="F24" s="243">
        <v>2015</v>
      </c>
      <c r="G24" s="245">
        <v>198</v>
      </c>
      <c r="H24" s="191">
        <f>G24/G23-1</f>
        <v>6.4516129032258007E-2</v>
      </c>
      <c r="J24" s="18"/>
      <c r="K24" s="18"/>
      <c r="L24" s="18"/>
      <c r="M24" s="18"/>
      <c r="N24" s="18"/>
      <c r="O24" s="18"/>
      <c r="P24" s="18"/>
      <c r="Q24" s="18"/>
      <c r="R24" s="18"/>
    </row>
    <row r="25" spans="2:18" x14ac:dyDescent="0.25">
      <c r="F25" s="243">
        <v>2016</v>
      </c>
      <c r="G25" s="245">
        <v>258</v>
      </c>
      <c r="H25" s="191">
        <f>G25/G24-1</f>
        <v>0.30303030303030298</v>
      </c>
      <c r="J25" s="18"/>
      <c r="K25" s="18"/>
      <c r="L25" s="18"/>
      <c r="M25" s="18"/>
      <c r="N25" s="18"/>
      <c r="O25" s="18"/>
      <c r="P25" s="18"/>
      <c r="Q25" s="18"/>
      <c r="R25" s="18"/>
    </row>
    <row r="26" spans="2:18" x14ac:dyDescent="0.25">
      <c r="F26" s="243">
        <v>2017</v>
      </c>
      <c r="G26" s="245">
        <v>247</v>
      </c>
      <c r="H26" s="191">
        <f>G26/G25-1</f>
        <v>-4.2635658914728647E-2</v>
      </c>
      <c r="J26" s="18"/>
      <c r="K26" s="18"/>
      <c r="L26" s="18"/>
      <c r="M26" s="18"/>
      <c r="N26" s="18"/>
      <c r="O26" s="18"/>
      <c r="P26" s="18"/>
      <c r="Q26" s="18"/>
      <c r="R26" s="18"/>
    </row>
    <row r="27" spans="2:18" x14ac:dyDescent="0.25">
      <c r="F27" s="243">
        <v>2018</v>
      </c>
      <c r="G27" s="245">
        <v>304</v>
      </c>
      <c r="H27" s="191">
        <f>G27/G26-1</f>
        <v>0.23076923076923084</v>
      </c>
      <c r="J27" s="18"/>
      <c r="K27" s="18"/>
      <c r="L27" s="18"/>
      <c r="M27" s="18"/>
      <c r="N27" s="18"/>
      <c r="O27" s="18"/>
      <c r="P27" s="18"/>
      <c r="Q27" s="18"/>
      <c r="R27" s="18"/>
    </row>
    <row r="28" spans="2:18" x14ac:dyDescent="0.25">
      <c r="F28" s="243">
        <v>2019</v>
      </c>
      <c r="G28" s="245">
        <v>404</v>
      </c>
      <c r="H28" s="191">
        <f>G28/G27-1</f>
        <v>0.32894736842105265</v>
      </c>
      <c r="J28" s="18"/>
      <c r="K28" s="18"/>
      <c r="L28" s="18"/>
      <c r="M28" s="18"/>
      <c r="N28" s="18"/>
      <c r="O28" s="18"/>
      <c r="P28" s="18"/>
      <c r="Q28" s="18"/>
      <c r="R28" s="18"/>
    </row>
    <row r="29" spans="2:18" x14ac:dyDescent="0.25">
      <c r="F29" s="243">
        <v>2020</v>
      </c>
      <c r="G29" s="245">
        <v>330</v>
      </c>
      <c r="H29" s="191">
        <f>G29/G28-1</f>
        <v>-0.18316831683168322</v>
      </c>
      <c r="J29" s="18"/>
      <c r="K29" s="18"/>
      <c r="L29" s="18"/>
      <c r="M29" s="18"/>
      <c r="N29" s="18"/>
      <c r="O29" s="18"/>
      <c r="P29" s="18"/>
      <c r="Q29" s="18"/>
      <c r="R29" s="18"/>
    </row>
    <row r="30" spans="2:18" x14ac:dyDescent="0.25">
      <c r="F30" s="244">
        <v>2021</v>
      </c>
      <c r="G30" s="242">
        <v>293</v>
      </c>
      <c r="H30" s="241">
        <f>G30/G29-1</f>
        <v>-0.11212121212121207</v>
      </c>
      <c r="J30" s="18"/>
      <c r="K30" s="18"/>
      <c r="L30" s="18"/>
      <c r="M30" s="18"/>
      <c r="N30" s="18"/>
      <c r="O30" s="18"/>
      <c r="P30" s="18"/>
      <c r="Q30" s="18"/>
      <c r="R30" s="18"/>
    </row>
    <row r="31" spans="2:18" x14ac:dyDescent="0.25">
      <c r="F31" s="243">
        <v>2022</v>
      </c>
      <c r="G31" s="242">
        <v>223</v>
      </c>
      <c r="H31" s="241">
        <f>G31/G30-1</f>
        <v>-0.23890784982935154</v>
      </c>
      <c r="J31" s="18"/>
      <c r="K31" s="18"/>
      <c r="L31" s="18"/>
      <c r="M31" s="18"/>
      <c r="N31" s="18"/>
      <c r="O31" s="18"/>
      <c r="P31" s="18"/>
      <c r="Q31" s="18"/>
      <c r="R31" s="18"/>
    </row>
    <row r="32" spans="2:18" x14ac:dyDescent="0.25">
      <c r="F32" s="243">
        <v>2023</v>
      </c>
      <c r="G32" s="184">
        <v>258</v>
      </c>
      <c r="H32" s="241">
        <f>G32/G31-1</f>
        <v>0.15695067264573992</v>
      </c>
      <c r="J32" s="18"/>
      <c r="K32" s="18"/>
      <c r="L32" s="18"/>
      <c r="M32" s="18"/>
      <c r="N32" s="18"/>
      <c r="O32" s="18"/>
      <c r="P32" s="18"/>
      <c r="Q32" s="18"/>
      <c r="R32" s="18"/>
    </row>
    <row r="33" spans="2:18" x14ac:dyDescent="0.25">
      <c r="F33" s="243">
        <v>2024</v>
      </c>
      <c r="G33" s="242">
        <v>233</v>
      </c>
      <c r="H33" s="241">
        <f>G33/G32-1</f>
        <v>-9.68992248062015E-2</v>
      </c>
      <c r="J33" s="18"/>
      <c r="K33" s="18"/>
      <c r="L33" s="18"/>
      <c r="M33" s="18"/>
      <c r="N33" s="18"/>
      <c r="O33" s="18"/>
      <c r="P33" s="18"/>
      <c r="Q33" s="18"/>
      <c r="R33" s="18"/>
    </row>
    <row r="34" spans="2:18" ht="15.75" thickBot="1" x14ac:dyDescent="0.3">
      <c r="F34" s="243" t="s">
        <v>177</v>
      </c>
      <c r="G34" s="242">
        <v>93</v>
      </c>
      <c r="H34" s="241">
        <f>G34/G33-1</f>
        <v>-0.60085836909871237</v>
      </c>
      <c r="J34" s="18"/>
      <c r="K34" s="18"/>
      <c r="L34" s="18"/>
      <c r="M34" s="18"/>
      <c r="N34" s="18"/>
      <c r="O34" s="18"/>
      <c r="P34" s="18"/>
      <c r="Q34" s="18"/>
      <c r="R34" s="18"/>
    </row>
    <row r="35" spans="2:18" x14ac:dyDescent="0.15">
      <c r="F35" s="240" t="s">
        <v>1</v>
      </c>
      <c r="G35" s="239">
        <f>SUM(G18:G34)</f>
        <v>3446</v>
      </c>
      <c r="H35" s="238"/>
      <c r="I35" s="237"/>
      <c r="J35" s="18"/>
      <c r="K35" s="18"/>
      <c r="L35" s="18"/>
      <c r="M35" s="212"/>
      <c r="N35" s="212"/>
      <c r="O35" s="212"/>
      <c r="P35" s="18"/>
      <c r="Q35" s="18"/>
      <c r="R35" s="18"/>
    </row>
    <row r="36" spans="2:18" x14ac:dyDescent="0.25">
      <c r="F36" s="216" t="s">
        <v>145</v>
      </c>
    </row>
    <row r="37" spans="2:18" x14ac:dyDescent="0.25">
      <c r="F37" s="216" t="s">
        <v>176</v>
      </c>
      <c r="G37" s="216"/>
      <c r="H37" s="216"/>
    </row>
    <row r="39" spans="2:18" ht="15" customHeight="1" x14ac:dyDescent="0.2">
      <c r="B39" s="236" t="s">
        <v>175</v>
      </c>
      <c r="C39" s="235"/>
      <c r="D39" s="235"/>
      <c r="E39" s="234"/>
      <c r="F39" s="234"/>
      <c r="H39" s="2"/>
    </row>
    <row r="40" spans="2:18" ht="21.75" customHeight="1" x14ac:dyDescent="0.25">
      <c r="B40" s="233"/>
      <c r="C40" s="18"/>
      <c r="D40" s="18"/>
      <c r="E40" s="6"/>
      <c r="F40" s="6"/>
      <c r="H40" s="2"/>
      <c r="J40" s="232"/>
      <c r="K40" s="232"/>
      <c r="L40" s="232"/>
      <c r="M40" s="232"/>
      <c r="N40" s="232"/>
    </row>
    <row r="41" spans="2:18" ht="42" customHeight="1" x14ac:dyDescent="0.25">
      <c r="C41" s="18"/>
      <c r="D41" s="18"/>
      <c r="E41" s="6"/>
      <c r="F41" s="6"/>
      <c r="H41" s="2"/>
      <c r="I41" s="231" t="s">
        <v>174</v>
      </c>
      <c r="J41" s="207"/>
      <c r="K41" s="230" t="s">
        <v>173</v>
      </c>
      <c r="L41" s="229">
        <v>2021</v>
      </c>
      <c r="M41" s="229">
        <v>2022</v>
      </c>
      <c r="N41" s="229">
        <v>2023</v>
      </c>
      <c r="O41" s="229">
        <v>2024</v>
      </c>
      <c r="P41" s="229" t="s">
        <v>172</v>
      </c>
    </row>
    <row r="42" spans="2:18" ht="17.25" customHeight="1" x14ac:dyDescent="0.25">
      <c r="B42" s="18"/>
      <c r="C42" s="18"/>
      <c r="D42" s="18"/>
      <c r="E42" s="6"/>
      <c r="F42" s="6"/>
      <c r="H42" s="2"/>
      <c r="I42" s="228" t="s">
        <v>171</v>
      </c>
      <c r="J42" s="228"/>
      <c r="K42" s="221">
        <f>+SUM(L42:P42)</f>
        <v>301</v>
      </c>
      <c r="L42" s="223">
        <v>85</v>
      </c>
      <c r="M42" s="223">
        <v>65</v>
      </c>
      <c r="N42" s="223">
        <v>80</v>
      </c>
      <c r="O42" s="223">
        <v>47</v>
      </c>
      <c r="P42" s="223">
        <v>24</v>
      </c>
      <c r="Q42" s="3"/>
      <c r="R42" s="18"/>
    </row>
    <row r="43" spans="2:18" ht="17.25" customHeight="1" x14ac:dyDescent="0.25">
      <c r="B43" s="18"/>
      <c r="C43" s="18"/>
      <c r="D43" s="18"/>
      <c r="E43" s="6"/>
      <c r="F43" s="6"/>
      <c r="H43" s="2"/>
      <c r="I43" s="225" t="s">
        <v>170</v>
      </c>
      <c r="J43" s="225"/>
      <c r="K43" s="221">
        <f>+SUM(L43:P43)</f>
        <v>60</v>
      </c>
      <c r="L43" s="224">
        <v>19</v>
      </c>
      <c r="M43" s="224">
        <v>11</v>
      </c>
      <c r="N43" s="223">
        <v>13</v>
      </c>
      <c r="O43" s="223">
        <v>15</v>
      </c>
      <c r="P43" s="223">
        <v>2</v>
      </c>
      <c r="Q43" s="3"/>
      <c r="R43" s="18"/>
    </row>
    <row r="44" spans="2:18" ht="17.25" customHeight="1" x14ac:dyDescent="0.25">
      <c r="B44" s="18"/>
      <c r="C44" s="18"/>
      <c r="D44" s="18"/>
      <c r="E44" s="6"/>
      <c r="F44" s="6"/>
      <c r="H44" s="2"/>
      <c r="I44" s="225" t="s">
        <v>169</v>
      </c>
      <c r="J44" s="225"/>
      <c r="K44" s="221">
        <f>+SUM(L44:P44)</f>
        <v>60</v>
      </c>
      <c r="L44" s="224">
        <v>13</v>
      </c>
      <c r="M44" s="224">
        <v>12</v>
      </c>
      <c r="N44" s="223">
        <v>13</v>
      </c>
      <c r="O44" s="223">
        <v>16</v>
      </c>
      <c r="P44" s="223">
        <v>6</v>
      </c>
      <c r="Q44" s="3"/>
      <c r="R44" s="18"/>
    </row>
    <row r="45" spans="2:18" ht="17.25" customHeight="1" x14ac:dyDescent="0.25">
      <c r="B45" s="18"/>
      <c r="C45" s="18"/>
      <c r="D45" s="18"/>
      <c r="E45" s="6"/>
      <c r="F45" s="6"/>
      <c r="H45" s="2"/>
      <c r="I45" s="225" t="s">
        <v>168</v>
      </c>
      <c r="J45" s="225"/>
      <c r="K45" s="221">
        <f>+SUM(L45:P45)</f>
        <v>60</v>
      </c>
      <c r="L45" s="224">
        <v>13</v>
      </c>
      <c r="M45" s="224">
        <v>10</v>
      </c>
      <c r="N45" s="223">
        <v>17</v>
      </c>
      <c r="O45" s="223">
        <v>13</v>
      </c>
      <c r="P45" s="223">
        <v>7</v>
      </c>
      <c r="Q45" s="3"/>
      <c r="R45" s="18"/>
    </row>
    <row r="46" spans="2:18" ht="17.25" customHeight="1" x14ac:dyDescent="0.25">
      <c r="B46" s="18"/>
      <c r="C46" s="18"/>
      <c r="D46" s="18"/>
      <c r="E46" s="6"/>
      <c r="F46" s="6"/>
      <c r="H46" s="2"/>
      <c r="I46" s="225" t="s">
        <v>167</v>
      </c>
      <c r="J46" s="225"/>
      <c r="K46" s="221">
        <f>+SUM(L46:P46)</f>
        <v>59</v>
      </c>
      <c r="L46" s="224">
        <v>13</v>
      </c>
      <c r="M46" s="224">
        <v>15</v>
      </c>
      <c r="N46" s="223">
        <v>12</v>
      </c>
      <c r="O46" s="223">
        <v>15</v>
      </c>
      <c r="P46" s="223">
        <v>4</v>
      </c>
      <c r="Q46" s="3"/>
      <c r="R46" s="18"/>
    </row>
    <row r="47" spans="2:18" ht="17.25" customHeight="1" x14ac:dyDescent="0.25">
      <c r="B47" s="18"/>
      <c r="C47" s="18"/>
      <c r="D47" s="18"/>
      <c r="E47" s="6"/>
      <c r="F47" s="6"/>
      <c r="G47" s="6"/>
      <c r="H47" s="6"/>
      <c r="I47" s="225" t="s">
        <v>166</v>
      </c>
      <c r="J47" s="225"/>
      <c r="K47" s="221">
        <f>+SUM(L47:P47)</f>
        <v>54</v>
      </c>
      <c r="L47" s="224">
        <v>15</v>
      </c>
      <c r="M47" s="224">
        <v>5</v>
      </c>
      <c r="N47" s="223">
        <v>14</v>
      </c>
      <c r="O47" s="223">
        <v>12</v>
      </c>
      <c r="P47" s="223">
        <v>8</v>
      </c>
      <c r="Q47" s="3"/>
      <c r="R47" s="18"/>
    </row>
    <row r="48" spans="2:18" ht="17.25" customHeight="1" x14ac:dyDescent="0.25">
      <c r="B48" s="18"/>
      <c r="C48" s="18"/>
      <c r="D48" s="18"/>
      <c r="E48" s="6"/>
      <c r="F48" s="6"/>
      <c r="G48" s="6"/>
      <c r="H48" s="6"/>
      <c r="I48" s="225" t="s">
        <v>165</v>
      </c>
      <c r="J48" s="225"/>
      <c r="K48" s="221">
        <f>+SUM(L48:P48)</f>
        <v>53</v>
      </c>
      <c r="L48" s="224">
        <v>22</v>
      </c>
      <c r="M48" s="224">
        <v>13</v>
      </c>
      <c r="N48" s="223">
        <v>8</v>
      </c>
      <c r="O48" s="223">
        <v>9</v>
      </c>
      <c r="P48" s="223">
        <v>1</v>
      </c>
      <c r="Q48" s="3"/>
      <c r="R48" s="18"/>
    </row>
    <row r="49" spans="2:19" ht="17.25" customHeight="1" x14ac:dyDescent="0.25">
      <c r="B49" s="18"/>
      <c r="C49" s="18"/>
      <c r="D49" s="18"/>
      <c r="E49" s="6"/>
      <c r="F49" s="6"/>
      <c r="G49" s="6"/>
      <c r="H49" s="6"/>
      <c r="I49" s="225" t="s">
        <v>164</v>
      </c>
      <c r="J49" s="225"/>
      <c r="K49" s="221">
        <f>+SUM(L49:P49)</f>
        <v>50</v>
      </c>
      <c r="L49" s="224">
        <v>13</v>
      </c>
      <c r="M49" s="224">
        <v>9</v>
      </c>
      <c r="N49" s="223">
        <v>17</v>
      </c>
      <c r="O49" s="223">
        <v>9</v>
      </c>
      <c r="P49" s="223">
        <v>2</v>
      </c>
      <c r="Q49" s="3"/>
      <c r="R49" s="18"/>
    </row>
    <row r="50" spans="2:19" ht="17.25" customHeight="1" x14ac:dyDescent="0.25">
      <c r="B50" s="18"/>
      <c r="C50" s="18"/>
      <c r="D50" s="18"/>
      <c r="E50" s="6"/>
      <c r="F50" s="6"/>
      <c r="G50" s="6"/>
      <c r="H50" s="6"/>
      <c r="I50" s="225" t="s">
        <v>163</v>
      </c>
      <c r="J50" s="225"/>
      <c r="K50" s="221">
        <f>+SUM(L50:P50)</f>
        <v>45</v>
      </c>
      <c r="L50" s="224">
        <v>11</v>
      </c>
      <c r="M50" s="224">
        <v>9</v>
      </c>
      <c r="N50" s="223">
        <v>10</v>
      </c>
      <c r="O50" s="223">
        <v>10</v>
      </c>
      <c r="P50" s="223">
        <v>5</v>
      </c>
      <c r="Q50" s="3"/>
      <c r="R50" s="18"/>
    </row>
    <row r="51" spans="2:19" ht="17.25" customHeight="1" x14ac:dyDescent="0.25">
      <c r="B51" s="18"/>
      <c r="C51" s="18"/>
      <c r="D51" s="18"/>
      <c r="E51" s="6"/>
      <c r="F51" s="6"/>
      <c r="G51" s="6"/>
      <c r="H51" s="6"/>
      <c r="I51" s="225" t="s">
        <v>162</v>
      </c>
      <c r="J51" s="225"/>
      <c r="K51" s="221">
        <f>+SUM(L51:P51)</f>
        <v>34</v>
      </c>
      <c r="L51" s="224">
        <v>6</v>
      </c>
      <c r="M51" s="224">
        <v>6</v>
      </c>
      <c r="N51" s="223">
        <v>10</v>
      </c>
      <c r="O51" s="223">
        <v>10</v>
      </c>
      <c r="P51" s="223">
        <v>2</v>
      </c>
      <c r="Q51" s="3"/>
      <c r="R51" s="18"/>
    </row>
    <row r="52" spans="2:19" ht="17.25" customHeight="1" x14ac:dyDescent="0.25">
      <c r="B52" s="18"/>
      <c r="C52" s="18"/>
      <c r="D52" s="18"/>
      <c r="E52" s="6"/>
      <c r="F52" s="6"/>
      <c r="G52" s="6"/>
      <c r="H52" s="6"/>
      <c r="I52" s="225" t="s">
        <v>161</v>
      </c>
      <c r="J52" s="225"/>
      <c r="K52" s="221">
        <f>+SUM(L52:P52)</f>
        <v>33</v>
      </c>
      <c r="L52" s="224">
        <v>4</v>
      </c>
      <c r="M52" s="224">
        <v>8</v>
      </c>
      <c r="N52" s="223">
        <v>9</v>
      </c>
      <c r="O52" s="223">
        <v>9</v>
      </c>
      <c r="P52" s="223">
        <v>3</v>
      </c>
      <c r="Q52" s="3"/>
      <c r="R52" s="18"/>
      <c r="S52" s="227"/>
    </row>
    <row r="53" spans="2:19" ht="17.25" customHeight="1" x14ac:dyDescent="0.25">
      <c r="B53" s="18"/>
      <c r="C53" s="18"/>
      <c r="D53" s="18"/>
      <c r="E53" s="6"/>
      <c r="F53" s="6"/>
      <c r="G53" s="6"/>
      <c r="H53" s="6"/>
      <c r="I53" s="225" t="s">
        <v>160</v>
      </c>
      <c r="J53" s="225"/>
      <c r="K53" s="221">
        <f>+SUM(L53:P53)</f>
        <v>27</v>
      </c>
      <c r="L53" s="224">
        <v>11</v>
      </c>
      <c r="M53" s="224">
        <v>3</v>
      </c>
      <c r="N53" s="223">
        <v>3</v>
      </c>
      <c r="O53" s="223">
        <v>7</v>
      </c>
      <c r="P53" s="223">
        <v>3</v>
      </c>
      <c r="Q53" s="3"/>
      <c r="R53" s="18"/>
    </row>
    <row r="54" spans="2:19" ht="17.25" customHeight="1" x14ac:dyDescent="0.25">
      <c r="B54" s="18"/>
      <c r="C54" s="18"/>
      <c r="D54" s="18"/>
      <c r="E54" s="6"/>
      <c r="F54" s="6"/>
      <c r="G54" s="6"/>
      <c r="H54" s="6"/>
      <c r="I54" s="225" t="s">
        <v>159</v>
      </c>
      <c r="J54" s="225"/>
      <c r="K54" s="221">
        <f>+SUM(L54:P54)</f>
        <v>25</v>
      </c>
      <c r="L54" s="224">
        <v>8</v>
      </c>
      <c r="M54" s="224">
        <v>4</v>
      </c>
      <c r="N54" s="223">
        <v>6</v>
      </c>
      <c r="O54" s="223">
        <v>5</v>
      </c>
      <c r="P54" s="223">
        <v>2</v>
      </c>
      <c r="Q54" s="3"/>
      <c r="R54" s="18"/>
    </row>
    <row r="55" spans="2:19" ht="17.25" customHeight="1" x14ac:dyDescent="0.25">
      <c r="B55" s="18"/>
      <c r="C55" s="18"/>
      <c r="D55" s="18"/>
      <c r="E55" s="6"/>
      <c r="F55" s="6"/>
      <c r="G55" s="6"/>
      <c r="H55" s="6"/>
      <c r="I55" s="225" t="s">
        <v>158</v>
      </c>
      <c r="J55" s="225"/>
      <c r="K55" s="221">
        <f>+SUM(L55:P55)</f>
        <v>25</v>
      </c>
      <c r="L55" s="224">
        <v>5</v>
      </c>
      <c r="M55" s="224">
        <v>8</v>
      </c>
      <c r="N55" s="223">
        <v>4</v>
      </c>
      <c r="O55" s="223">
        <v>6</v>
      </c>
      <c r="P55" s="223">
        <v>2</v>
      </c>
      <c r="Q55" s="3"/>
      <c r="R55" s="18"/>
    </row>
    <row r="56" spans="2:19" ht="17.25" customHeight="1" x14ac:dyDescent="0.25">
      <c r="B56" s="18"/>
      <c r="C56" s="18"/>
      <c r="D56" s="18"/>
      <c r="E56" s="6"/>
      <c r="F56" s="6"/>
      <c r="G56" s="6"/>
      <c r="H56" s="6"/>
      <c r="I56" s="225" t="s">
        <v>157</v>
      </c>
      <c r="J56" s="225"/>
      <c r="K56" s="221">
        <f>+SUM(L56:P56)</f>
        <v>24</v>
      </c>
      <c r="L56" s="224">
        <v>9</v>
      </c>
      <c r="M56" s="224">
        <v>6</v>
      </c>
      <c r="N56" s="223">
        <v>5</v>
      </c>
      <c r="O56" s="223">
        <v>3</v>
      </c>
      <c r="P56" s="223">
        <v>1</v>
      </c>
      <c r="Q56" s="3"/>
      <c r="R56" s="18"/>
    </row>
    <row r="57" spans="2:19" ht="17.25" customHeight="1" x14ac:dyDescent="0.25">
      <c r="B57" s="18"/>
      <c r="C57" s="18"/>
      <c r="D57" s="18"/>
      <c r="E57" s="6"/>
      <c r="F57" s="6"/>
      <c r="G57" s="6"/>
      <c r="H57" s="6"/>
      <c r="I57" s="225" t="s">
        <v>156</v>
      </c>
      <c r="J57" s="225"/>
      <c r="K57" s="221">
        <f>+SUM(L57:P57)</f>
        <v>23</v>
      </c>
      <c r="L57" s="224">
        <v>4</v>
      </c>
      <c r="M57" s="224">
        <v>8</v>
      </c>
      <c r="N57" s="223">
        <v>6</v>
      </c>
      <c r="O57" s="223">
        <v>2</v>
      </c>
      <c r="P57" s="223">
        <v>3</v>
      </c>
      <c r="Q57" s="3"/>
      <c r="R57" s="18"/>
    </row>
    <row r="58" spans="2:19" ht="17.25" customHeight="1" x14ac:dyDescent="0.25">
      <c r="B58" s="18"/>
      <c r="C58" s="18"/>
      <c r="D58" s="18"/>
      <c r="E58" s="6"/>
      <c r="F58" s="6"/>
      <c r="G58" s="6"/>
      <c r="H58" s="6"/>
      <c r="I58" s="225" t="s">
        <v>155</v>
      </c>
      <c r="J58" s="225"/>
      <c r="K58" s="221">
        <f>+SUM(L58:P58)</f>
        <v>23</v>
      </c>
      <c r="L58" s="224">
        <v>3</v>
      </c>
      <c r="M58" s="224">
        <v>3</v>
      </c>
      <c r="N58" s="223">
        <v>4</v>
      </c>
      <c r="O58" s="223">
        <v>10</v>
      </c>
      <c r="P58" s="223">
        <v>3</v>
      </c>
      <c r="Q58" s="3"/>
      <c r="R58" s="18"/>
    </row>
    <row r="59" spans="2:19" ht="17.25" customHeight="1" x14ac:dyDescent="0.25">
      <c r="B59" s="18"/>
      <c r="C59" s="18"/>
      <c r="D59" s="18"/>
      <c r="E59" s="6"/>
      <c r="F59" s="6"/>
      <c r="G59" s="6"/>
      <c r="H59" s="6"/>
      <c r="I59" s="225" t="s">
        <v>154</v>
      </c>
      <c r="J59" s="225"/>
      <c r="K59" s="221">
        <f>+SUM(L59:P59)</f>
        <v>22</v>
      </c>
      <c r="L59" s="224">
        <v>3</v>
      </c>
      <c r="M59" s="224">
        <v>6</v>
      </c>
      <c r="N59" s="223">
        <v>5</v>
      </c>
      <c r="O59" s="223">
        <v>5</v>
      </c>
      <c r="P59" s="223">
        <v>3</v>
      </c>
      <c r="Q59" s="3"/>
      <c r="R59" s="18"/>
    </row>
    <row r="60" spans="2:19" ht="17.25" customHeight="1" x14ac:dyDescent="0.25">
      <c r="B60" s="18"/>
      <c r="C60" s="18"/>
      <c r="D60" s="18"/>
      <c r="E60" s="6"/>
      <c r="F60" s="6"/>
      <c r="G60" s="6"/>
      <c r="H60" s="6"/>
      <c r="I60" s="225" t="s">
        <v>153</v>
      </c>
      <c r="J60" s="225"/>
      <c r="K60" s="221">
        <f>+SUM(L60:P60)</f>
        <v>21</v>
      </c>
      <c r="L60" s="224">
        <v>7</v>
      </c>
      <c r="M60" s="224">
        <v>2</v>
      </c>
      <c r="N60" s="223">
        <v>8</v>
      </c>
      <c r="O60" s="223">
        <v>1</v>
      </c>
      <c r="P60" s="223">
        <v>3</v>
      </c>
      <c r="Q60" s="3"/>
      <c r="R60" s="18"/>
    </row>
    <row r="61" spans="2:19" ht="17.25" customHeight="1" x14ac:dyDescent="0.25">
      <c r="B61" s="18"/>
      <c r="E61" s="1"/>
      <c r="F61" s="1"/>
      <c r="G61" s="1"/>
      <c r="I61" s="225" t="s">
        <v>152</v>
      </c>
      <c r="J61" s="225"/>
      <c r="K61" s="221">
        <f>+SUM(L61:P61)</f>
        <v>19</v>
      </c>
      <c r="L61" s="224">
        <v>2</v>
      </c>
      <c r="M61" s="224">
        <v>4</v>
      </c>
      <c r="N61" s="223">
        <v>6</v>
      </c>
      <c r="O61" s="223">
        <v>6</v>
      </c>
      <c r="P61" s="223">
        <v>1</v>
      </c>
      <c r="Q61" s="3"/>
      <c r="R61" s="18"/>
    </row>
    <row r="62" spans="2:19" ht="17.25" customHeight="1" x14ac:dyDescent="0.25">
      <c r="B62" s="18"/>
      <c r="C62" s="60"/>
      <c r="D62" s="60"/>
      <c r="E62" s="60"/>
      <c r="F62" s="60"/>
      <c r="G62" s="60"/>
      <c r="H62" s="60"/>
      <c r="I62" s="225" t="s">
        <v>151</v>
      </c>
      <c r="J62" s="225"/>
      <c r="K62" s="221">
        <f>+SUM(L62:P62)</f>
        <v>18</v>
      </c>
      <c r="L62" s="224">
        <v>3</v>
      </c>
      <c r="M62" s="224">
        <v>5</v>
      </c>
      <c r="N62" s="223">
        <v>0</v>
      </c>
      <c r="O62" s="223">
        <v>8</v>
      </c>
      <c r="P62" s="223">
        <v>2</v>
      </c>
      <c r="Q62" s="3"/>
      <c r="R62" s="18"/>
    </row>
    <row r="63" spans="2:19" ht="17.25" customHeight="1" x14ac:dyDescent="0.25">
      <c r="B63" s="18"/>
      <c r="C63" s="60"/>
      <c r="D63" s="60"/>
      <c r="E63" s="60"/>
      <c r="F63" s="60"/>
      <c r="G63" s="60"/>
      <c r="H63" s="60"/>
      <c r="I63" s="225" t="s">
        <v>150</v>
      </c>
      <c r="J63" s="225"/>
      <c r="K63" s="221">
        <f>+SUM(L63:P63)</f>
        <v>18</v>
      </c>
      <c r="L63" s="224">
        <v>8</v>
      </c>
      <c r="M63" s="224">
        <v>2</v>
      </c>
      <c r="N63" s="223">
        <v>1</v>
      </c>
      <c r="O63" s="223">
        <v>3</v>
      </c>
      <c r="P63" s="223">
        <v>4</v>
      </c>
      <c r="Q63" s="226"/>
      <c r="R63" s="38"/>
    </row>
    <row r="64" spans="2:19" ht="17.25" customHeight="1" x14ac:dyDescent="0.25">
      <c r="B64" s="18"/>
      <c r="C64" s="18"/>
      <c r="D64" s="18"/>
      <c r="E64" s="18"/>
      <c r="F64" s="18"/>
      <c r="G64" s="18"/>
      <c r="H64" s="18"/>
      <c r="I64" s="225" t="s">
        <v>149</v>
      </c>
      <c r="J64" s="225"/>
      <c r="K64" s="221">
        <f>+SUM(L64:P64)</f>
        <v>17</v>
      </c>
      <c r="L64" s="224">
        <v>9</v>
      </c>
      <c r="M64" s="224">
        <v>3</v>
      </c>
      <c r="N64" s="223">
        <v>2</v>
      </c>
      <c r="O64" s="223">
        <v>3</v>
      </c>
      <c r="P64" s="223">
        <v>0</v>
      </c>
      <c r="Q64" s="3"/>
      <c r="R64" s="18"/>
    </row>
    <row r="65" spans="1:18" ht="17.25" customHeight="1" x14ac:dyDescent="0.25">
      <c r="E65" s="18"/>
      <c r="F65" s="18"/>
      <c r="G65" s="18"/>
      <c r="H65" s="18"/>
      <c r="I65" s="225" t="s">
        <v>148</v>
      </c>
      <c r="J65" s="225"/>
      <c r="K65" s="221">
        <f>+SUM(L65:P65)</f>
        <v>13</v>
      </c>
      <c r="L65" s="224">
        <v>5</v>
      </c>
      <c r="M65" s="224">
        <v>3</v>
      </c>
      <c r="N65" s="223">
        <v>2</v>
      </c>
      <c r="O65" s="223">
        <v>3</v>
      </c>
      <c r="P65" s="223">
        <v>0</v>
      </c>
      <c r="Q65" s="3"/>
      <c r="R65" s="18"/>
    </row>
    <row r="66" spans="1:18" ht="17.25" customHeight="1" x14ac:dyDescent="0.25">
      <c r="E66" s="1"/>
      <c r="F66" s="18"/>
      <c r="G66" s="18"/>
      <c r="H66" s="18"/>
      <c r="I66" s="225" t="s">
        <v>147</v>
      </c>
      <c r="J66" s="225"/>
      <c r="K66" s="221">
        <f>+SUM(L66:P66)</f>
        <v>9</v>
      </c>
      <c r="L66" s="224">
        <v>2</v>
      </c>
      <c r="M66" s="224">
        <v>1</v>
      </c>
      <c r="N66" s="223">
        <v>0</v>
      </c>
      <c r="O66" s="223">
        <v>5</v>
      </c>
      <c r="P66" s="223">
        <v>1</v>
      </c>
      <c r="Q66" s="3"/>
      <c r="R66" s="18"/>
    </row>
    <row r="67" spans="1:18" ht="17.25" customHeight="1" thickBot="1" x14ac:dyDescent="0.3">
      <c r="E67" s="1"/>
      <c r="F67" s="18"/>
      <c r="G67" s="18"/>
      <c r="H67" s="18"/>
      <c r="I67" s="222" t="s">
        <v>146</v>
      </c>
      <c r="J67" s="222"/>
      <c r="K67" s="221">
        <f>+SUM(L67:P67)</f>
        <v>7</v>
      </c>
      <c r="L67" s="220">
        <v>0</v>
      </c>
      <c r="M67" s="220">
        <v>2</v>
      </c>
      <c r="N67" s="220">
        <v>3</v>
      </c>
      <c r="O67" s="220">
        <v>1</v>
      </c>
      <c r="P67" s="220">
        <v>1</v>
      </c>
      <c r="Q67" s="3"/>
      <c r="R67" s="18"/>
    </row>
    <row r="68" spans="1:18" x14ac:dyDescent="0.25">
      <c r="E68" s="1"/>
      <c r="F68" s="18"/>
      <c r="G68" s="18"/>
      <c r="H68" s="18"/>
      <c r="I68" s="219" t="s">
        <v>1</v>
      </c>
      <c r="J68" s="219"/>
      <c r="K68" s="218">
        <f>SUM(K42:K67)</f>
        <v>1100</v>
      </c>
      <c r="L68" s="217">
        <f>SUM(L42:L67)</f>
        <v>293</v>
      </c>
      <c r="M68" s="217">
        <f>SUM(M42:M67)</f>
        <v>223</v>
      </c>
      <c r="N68" s="217">
        <f>SUM(N42:N67)</f>
        <v>258</v>
      </c>
      <c r="O68" s="217">
        <f>SUM(O42:O67)</f>
        <v>233</v>
      </c>
      <c r="P68" s="217">
        <f>SUM(P42:P67)</f>
        <v>93</v>
      </c>
    </row>
    <row r="69" spans="1:18" ht="15" customHeight="1" x14ac:dyDescent="0.15">
      <c r="B69" s="216" t="s">
        <v>145</v>
      </c>
      <c r="E69" s="1"/>
      <c r="F69" s="18"/>
      <c r="G69" s="18"/>
      <c r="H69" s="18"/>
      <c r="I69" s="216" t="s">
        <v>145</v>
      </c>
      <c r="J69" s="212"/>
      <c r="K69" s="212"/>
      <c r="L69" s="212"/>
      <c r="M69" s="212"/>
    </row>
    <row r="70" spans="1:18" ht="15" customHeight="1" x14ac:dyDescent="0.15">
      <c r="E70" s="1"/>
      <c r="F70" s="18"/>
      <c r="G70" s="18"/>
      <c r="H70" s="18"/>
      <c r="I70" s="212"/>
      <c r="J70" s="212"/>
      <c r="K70" s="212"/>
      <c r="L70" s="212"/>
      <c r="M70" s="212"/>
    </row>
    <row r="71" spans="1:18" ht="22.5" customHeight="1" x14ac:dyDescent="0.2">
      <c r="A71" s="18"/>
      <c r="B71" s="35"/>
      <c r="C71" s="35"/>
      <c r="D71" s="35"/>
      <c r="E71" s="36"/>
      <c r="F71" s="18"/>
      <c r="G71" s="18"/>
      <c r="H71" s="18"/>
      <c r="I71" s="18"/>
      <c r="J71" s="18"/>
      <c r="K71" s="18"/>
      <c r="L71" s="18"/>
      <c r="M71" s="212"/>
      <c r="N71" s="212"/>
      <c r="O71" s="212"/>
      <c r="P71" s="18"/>
      <c r="Q71" s="18"/>
      <c r="R71" s="18"/>
    </row>
    <row r="72" spans="1:18" x14ac:dyDescent="0.15">
      <c r="A72" s="18"/>
      <c r="B72" s="60"/>
      <c r="C72" s="60"/>
      <c r="D72" s="60"/>
      <c r="E72" s="60"/>
      <c r="F72" s="1"/>
      <c r="G72" s="1"/>
      <c r="H72" s="18"/>
      <c r="I72" s="18"/>
      <c r="J72" s="18"/>
      <c r="K72" s="18"/>
      <c r="L72" s="18"/>
      <c r="M72" s="18"/>
      <c r="N72" s="212"/>
      <c r="O72" s="212"/>
      <c r="P72" s="18"/>
      <c r="Q72" s="18"/>
      <c r="R72" s="18"/>
    </row>
    <row r="73" spans="1:18" x14ac:dyDescent="0.15">
      <c r="A73" s="18"/>
      <c r="B73" s="60"/>
      <c r="C73" s="60"/>
      <c r="D73" s="60"/>
      <c r="E73" s="60"/>
      <c r="F73" s="18"/>
      <c r="G73" s="215"/>
      <c r="H73" s="214"/>
      <c r="I73" s="213"/>
      <c r="J73" s="189"/>
      <c r="K73" s="6"/>
      <c r="L73" s="189"/>
      <c r="M73" s="18"/>
      <c r="N73" s="212"/>
      <c r="O73" s="212"/>
      <c r="P73" s="18"/>
      <c r="Q73" s="18"/>
      <c r="R73" s="18"/>
    </row>
    <row r="74" spans="1:18" ht="12" customHeight="1" x14ac:dyDescent="0.15">
      <c r="A74" s="18"/>
      <c r="B74" s="60"/>
      <c r="C74" s="60"/>
      <c r="D74" s="60"/>
      <c r="E74" s="60"/>
      <c r="F74" s="18"/>
      <c r="G74" s="215"/>
      <c r="H74" s="214"/>
      <c r="I74" s="213"/>
      <c r="J74" s="189"/>
      <c r="K74" s="6"/>
      <c r="L74" s="189"/>
      <c r="M74" s="18"/>
      <c r="N74" s="212"/>
      <c r="O74" s="212"/>
      <c r="P74" s="18"/>
      <c r="Q74" s="18"/>
      <c r="R74" s="18"/>
    </row>
    <row r="75" spans="1:18" ht="22.5" customHeight="1" x14ac:dyDescent="0.25">
      <c r="A75" s="18"/>
      <c r="B75" s="209" t="s">
        <v>144</v>
      </c>
      <c r="C75" s="209"/>
      <c r="D75" s="211" t="s">
        <v>1</v>
      </c>
      <c r="E75" s="210" t="s">
        <v>19</v>
      </c>
      <c r="F75" s="18"/>
      <c r="G75" s="209" t="s">
        <v>143</v>
      </c>
      <c r="H75" s="209"/>
      <c r="I75" s="209"/>
      <c r="J75" s="33" t="s">
        <v>1</v>
      </c>
      <c r="K75" s="32" t="s">
        <v>19</v>
      </c>
      <c r="L75" s="18"/>
      <c r="M75" s="208" t="s">
        <v>142</v>
      </c>
      <c r="N75" s="207" t="s">
        <v>1</v>
      </c>
      <c r="O75" s="206" t="s">
        <v>19</v>
      </c>
      <c r="P75" s="18"/>
      <c r="Q75" s="18"/>
      <c r="R75" s="18"/>
    </row>
    <row r="76" spans="1:18" ht="19.5" customHeight="1" x14ac:dyDescent="0.25">
      <c r="A76" s="18"/>
      <c r="B76" s="205" t="s">
        <v>141</v>
      </c>
      <c r="C76" s="205"/>
      <c r="D76" s="204">
        <v>36</v>
      </c>
      <c r="E76" s="183">
        <f>D76/$D$90</f>
        <v>0.38709677419354838</v>
      </c>
      <c r="F76" s="18"/>
      <c r="G76" s="195" t="s">
        <v>140</v>
      </c>
      <c r="H76" s="194"/>
      <c r="I76" s="193"/>
      <c r="J76" s="192">
        <v>30</v>
      </c>
      <c r="K76" s="191">
        <f>J76/$J$87</f>
        <v>0.32258064516129031</v>
      </c>
      <c r="L76" s="203"/>
      <c r="M76" s="202" t="s">
        <v>139</v>
      </c>
      <c r="N76" s="201">
        <v>81</v>
      </c>
      <c r="O76" s="200">
        <f>N76/$N$78</f>
        <v>0.87096774193548387</v>
      </c>
      <c r="P76" s="18"/>
      <c r="Q76" s="18"/>
      <c r="R76" s="18"/>
    </row>
    <row r="77" spans="1:18" ht="19.5" customHeight="1" thickBot="1" x14ac:dyDescent="0.3">
      <c r="A77" s="18"/>
      <c r="B77" s="187" t="s">
        <v>138</v>
      </c>
      <c r="C77" s="187"/>
      <c r="D77" s="186">
        <v>15</v>
      </c>
      <c r="E77" s="183">
        <f>D77/$D$90</f>
        <v>0.16129032258064516</v>
      </c>
      <c r="F77" s="18"/>
      <c r="G77" s="195" t="s">
        <v>137</v>
      </c>
      <c r="H77" s="194"/>
      <c r="I77" s="193"/>
      <c r="J77" s="192">
        <v>9</v>
      </c>
      <c r="K77" s="191">
        <f>J77/$J$87</f>
        <v>9.6774193548387094E-2</v>
      </c>
      <c r="L77" s="60"/>
      <c r="M77" s="185" t="s">
        <v>136</v>
      </c>
      <c r="N77" s="52">
        <v>12</v>
      </c>
      <c r="O77" s="199">
        <f>N77/$N$78</f>
        <v>0.12903225806451613</v>
      </c>
      <c r="P77" s="18"/>
      <c r="Q77" s="18"/>
      <c r="R77" s="18"/>
    </row>
    <row r="78" spans="1:18" ht="19.5" customHeight="1" x14ac:dyDescent="0.25">
      <c r="A78" s="18"/>
      <c r="B78" s="187" t="s">
        <v>135</v>
      </c>
      <c r="C78" s="187"/>
      <c r="D78" s="186">
        <v>8</v>
      </c>
      <c r="E78" s="183">
        <f>D78/$D$90</f>
        <v>8.6021505376344093E-2</v>
      </c>
      <c r="F78" s="18"/>
      <c r="G78" s="195" t="s">
        <v>134</v>
      </c>
      <c r="H78" s="194"/>
      <c r="I78" s="193"/>
      <c r="J78" s="192">
        <v>25</v>
      </c>
      <c r="K78" s="191">
        <f>J78/$J$87</f>
        <v>0.26881720430107525</v>
      </c>
      <c r="L78" s="60"/>
      <c r="M78" s="198" t="s">
        <v>1</v>
      </c>
      <c r="N78" s="48">
        <f>SUM(N76:N77)</f>
        <v>93</v>
      </c>
      <c r="O78" s="47">
        <f>SUM(O76:O77)</f>
        <v>1</v>
      </c>
      <c r="P78" s="18"/>
      <c r="Q78" s="18"/>
      <c r="R78" s="18"/>
    </row>
    <row r="79" spans="1:18" ht="19.5" customHeight="1" x14ac:dyDescent="0.25">
      <c r="B79" s="187" t="s">
        <v>133</v>
      </c>
      <c r="C79" s="187"/>
      <c r="D79" s="186">
        <v>2</v>
      </c>
      <c r="E79" s="183">
        <f>D79/$D$90</f>
        <v>2.1505376344086023E-2</v>
      </c>
      <c r="F79" s="18"/>
      <c r="G79" s="195" t="s">
        <v>132</v>
      </c>
      <c r="H79" s="194"/>
      <c r="I79" s="193"/>
      <c r="J79" s="192">
        <v>1</v>
      </c>
      <c r="K79" s="191">
        <f>J79/$J$87</f>
        <v>1.0752688172043012E-2</v>
      </c>
      <c r="L79" s="134"/>
      <c r="M79" s="134"/>
      <c r="P79" s="18"/>
      <c r="Q79" s="18"/>
      <c r="R79" s="18"/>
    </row>
    <row r="80" spans="1:18" ht="16.5" x14ac:dyDescent="0.25">
      <c r="A80" s="18"/>
      <c r="B80" s="197" t="s">
        <v>131</v>
      </c>
      <c r="C80" s="197"/>
      <c r="D80" s="186">
        <v>0</v>
      </c>
      <c r="E80" s="183">
        <f>D80/$D$90</f>
        <v>0</v>
      </c>
      <c r="F80" s="18"/>
      <c r="G80" s="195" t="s">
        <v>130</v>
      </c>
      <c r="H80" s="194"/>
      <c r="I80" s="193"/>
      <c r="J80" s="192">
        <v>2</v>
      </c>
      <c r="K80" s="191">
        <f>J80/$J$87</f>
        <v>2.1505376344086023E-2</v>
      </c>
      <c r="L80" s="5"/>
      <c r="M80" s="5"/>
      <c r="P80" s="18"/>
      <c r="Q80" s="18"/>
      <c r="R80" s="18"/>
    </row>
    <row r="81" spans="2:18" ht="19.5" customHeight="1" x14ac:dyDescent="0.25">
      <c r="B81" s="187" t="s">
        <v>129</v>
      </c>
      <c r="C81" s="187"/>
      <c r="D81" s="186">
        <v>0</v>
      </c>
      <c r="E81" s="183">
        <f>D81/$D$90</f>
        <v>0</v>
      </c>
      <c r="F81" s="18"/>
      <c r="G81" s="195" t="s">
        <v>128</v>
      </c>
      <c r="H81" s="194"/>
      <c r="I81" s="193"/>
      <c r="J81" s="192">
        <v>17</v>
      </c>
      <c r="K81" s="191">
        <f>J81/$J$87</f>
        <v>0.18279569892473119</v>
      </c>
      <c r="L81" s="190"/>
      <c r="M81" s="189"/>
      <c r="P81" s="18"/>
      <c r="Q81" s="18"/>
      <c r="R81" s="18"/>
    </row>
    <row r="82" spans="2:18" ht="19.5" customHeight="1" x14ac:dyDescent="0.25">
      <c r="B82" s="187" t="s">
        <v>127</v>
      </c>
      <c r="C82" s="187"/>
      <c r="D82" s="186">
        <v>0</v>
      </c>
      <c r="E82" s="183">
        <f>D82/$D$90</f>
        <v>0</v>
      </c>
      <c r="F82" s="18"/>
      <c r="G82" s="195" t="s">
        <v>126</v>
      </c>
      <c r="H82" s="194"/>
      <c r="I82" s="193"/>
      <c r="J82" s="192">
        <v>0</v>
      </c>
      <c r="K82" s="191">
        <f>J82/$J$87</f>
        <v>0</v>
      </c>
      <c r="L82" s="190"/>
      <c r="M82" s="189"/>
      <c r="P82" s="18"/>
      <c r="Q82" s="18"/>
      <c r="R82" s="18"/>
    </row>
    <row r="83" spans="2:18" ht="19.5" customHeight="1" x14ac:dyDescent="0.25">
      <c r="B83" s="187" t="s">
        <v>125</v>
      </c>
      <c r="C83" s="187"/>
      <c r="D83" s="186">
        <v>0</v>
      </c>
      <c r="E83" s="183">
        <f>D83/$D$90</f>
        <v>0</v>
      </c>
      <c r="F83" s="18"/>
      <c r="G83" s="195" t="s">
        <v>124</v>
      </c>
      <c r="H83" s="194"/>
      <c r="I83" s="193"/>
      <c r="J83" s="192">
        <v>2</v>
      </c>
      <c r="K83" s="191">
        <f>J83/$J$87</f>
        <v>2.1505376344086023E-2</v>
      </c>
      <c r="L83" s="190"/>
      <c r="M83" s="189"/>
      <c r="P83" s="18"/>
      <c r="Q83" s="18"/>
      <c r="R83" s="18"/>
    </row>
    <row r="84" spans="2:18" ht="19.5" customHeight="1" x14ac:dyDescent="0.25">
      <c r="B84" s="187" t="s">
        <v>123</v>
      </c>
      <c r="C84" s="187"/>
      <c r="D84" s="186">
        <v>1</v>
      </c>
      <c r="E84" s="183">
        <f>D84/$D$90</f>
        <v>1.0752688172043012E-2</v>
      </c>
      <c r="F84" s="18"/>
      <c r="G84" s="195" t="s">
        <v>122</v>
      </c>
      <c r="H84" s="194"/>
      <c r="I84" s="193"/>
      <c r="J84" s="192">
        <v>0</v>
      </c>
      <c r="K84" s="191">
        <f>J84/$J$87</f>
        <v>0</v>
      </c>
      <c r="L84" s="190"/>
      <c r="M84" s="189"/>
      <c r="P84" s="18"/>
      <c r="Q84" s="18"/>
      <c r="R84" s="18"/>
    </row>
    <row r="85" spans="2:18" ht="19.5" customHeight="1" x14ac:dyDescent="0.25">
      <c r="B85" s="187" t="s">
        <v>121</v>
      </c>
      <c r="C85" s="187"/>
      <c r="D85" s="196">
        <v>8</v>
      </c>
      <c r="E85" s="183">
        <f>D85/$D$90</f>
        <v>8.6021505376344093E-2</v>
      </c>
      <c r="F85" s="18"/>
      <c r="G85" s="195" t="s">
        <v>120</v>
      </c>
      <c r="H85" s="194"/>
      <c r="I85" s="193"/>
      <c r="J85" s="192">
        <v>3</v>
      </c>
      <c r="K85" s="191">
        <f>J85/$J$87</f>
        <v>3.2258064516129031E-2</v>
      </c>
      <c r="L85" s="190"/>
      <c r="M85" s="189"/>
      <c r="P85" s="18"/>
      <c r="Q85" s="18"/>
      <c r="R85" s="18"/>
    </row>
    <row r="86" spans="2:18" ht="19.5" customHeight="1" thickBot="1" x14ac:dyDescent="0.3">
      <c r="B86" s="187" t="s">
        <v>119</v>
      </c>
      <c r="C86" s="187"/>
      <c r="D86" s="186">
        <v>4</v>
      </c>
      <c r="E86" s="183">
        <f>D86/$D$90</f>
        <v>4.3010752688172046E-2</v>
      </c>
      <c r="F86" s="18"/>
      <c r="G86" s="195" t="s">
        <v>118</v>
      </c>
      <c r="H86" s="194"/>
      <c r="I86" s="193"/>
      <c r="J86" s="192">
        <v>4</v>
      </c>
      <c r="K86" s="191">
        <f>J86/$J$87</f>
        <v>4.3010752688172046E-2</v>
      </c>
      <c r="L86" s="190"/>
      <c r="M86" s="189"/>
      <c r="P86" s="18"/>
      <c r="Q86" s="18"/>
      <c r="R86" s="18"/>
    </row>
    <row r="87" spans="2:18" ht="19.5" customHeight="1" x14ac:dyDescent="0.25">
      <c r="B87" s="187" t="s">
        <v>117</v>
      </c>
      <c r="C87" s="187"/>
      <c r="D87" s="186">
        <v>8</v>
      </c>
      <c r="E87" s="183">
        <f>D87/$D$90</f>
        <v>8.6021505376344093E-2</v>
      </c>
      <c r="F87" s="188"/>
      <c r="G87" s="49" t="s">
        <v>1</v>
      </c>
      <c r="H87" s="49"/>
      <c r="I87" s="49"/>
      <c r="J87" s="181">
        <f>SUM(J76:J86)</f>
        <v>93</v>
      </c>
      <c r="K87" s="47">
        <f>SUM(K76:K86)</f>
        <v>0.99999999999999978</v>
      </c>
      <c r="P87" s="18"/>
      <c r="Q87" s="18"/>
      <c r="R87" s="18"/>
    </row>
    <row r="88" spans="2:18" ht="19.5" customHeight="1" x14ac:dyDescent="0.25">
      <c r="B88" s="187" t="s">
        <v>52</v>
      </c>
      <c r="C88" s="187"/>
      <c r="D88" s="186">
        <v>10</v>
      </c>
      <c r="E88" s="183">
        <f>D88/$D$90</f>
        <v>0.10752688172043011</v>
      </c>
      <c r="F88" s="180"/>
      <c r="P88" s="18"/>
      <c r="Q88" s="18"/>
      <c r="R88" s="18"/>
    </row>
    <row r="89" spans="2:18" ht="19.5" customHeight="1" thickBot="1" x14ac:dyDescent="0.3">
      <c r="B89" s="185" t="s">
        <v>16</v>
      </c>
      <c r="C89" s="185"/>
      <c r="D89" s="184">
        <v>1</v>
      </c>
      <c r="E89" s="183">
        <f>D89/$D$90</f>
        <v>1.0752688172043012E-2</v>
      </c>
      <c r="F89" s="180"/>
      <c r="P89" s="18"/>
      <c r="Q89" s="18"/>
      <c r="R89" s="18"/>
    </row>
    <row r="90" spans="2:18" ht="19.5" customHeight="1" x14ac:dyDescent="0.25">
      <c r="B90" s="182" t="s">
        <v>1</v>
      </c>
      <c r="C90" s="182"/>
      <c r="D90" s="181">
        <f>SUM(D76:D89)</f>
        <v>93</v>
      </c>
      <c r="E90" s="47">
        <f>SUM(E76:E89)</f>
        <v>1</v>
      </c>
      <c r="F90" s="180"/>
      <c r="P90" s="18"/>
      <c r="Q90" s="18"/>
      <c r="R90" s="18"/>
    </row>
    <row r="91" spans="2:18" ht="19.5" customHeight="1" x14ac:dyDescent="0.25">
      <c r="F91" s="180"/>
      <c r="P91" s="18"/>
      <c r="Q91" s="18"/>
      <c r="R91" s="18"/>
    </row>
    <row r="92" spans="2:18" x14ac:dyDescent="0.25">
      <c r="F92" s="180"/>
      <c r="P92" s="18"/>
      <c r="Q92" s="18"/>
      <c r="R92" s="18"/>
    </row>
    <row r="93" spans="2:18" x14ac:dyDescent="0.25">
      <c r="B93" s="179"/>
      <c r="C93" s="178"/>
      <c r="D93" s="178"/>
      <c r="E93" s="178"/>
      <c r="F93" s="18"/>
      <c r="G93" s="177"/>
      <c r="P93" s="18"/>
      <c r="Q93" s="18"/>
      <c r="R93" s="18"/>
    </row>
    <row r="94" spans="2:18" x14ac:dyDescent="0.25">
      <c r="B94" s="179"/>
      <c r="C94" s="178"/>
      <c r="D94" s="178"/>
      <c r="E94" s="178"/>
      <c r="F94" s="18"/>
      <c r="G94" s="177"/>
      <c r="P94" s="18"/>
      <c r="Q94" s="18"/>
      <c r="R94" s="18"/>
    </row>
    <row r="95" spans="2:18" ht="27.75" customHeight="1" x14ac:dyDescent="0.25">
      <c r="B95" s="18"/>
      <c r="C95" s="18"/>
      <c r="D95" s="18"/>
      <c r="E95" s="6"/>
      <c r="F95" s="6"/>
      <c r="G95" s="6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2:18" ht="27" customHeight="1" x14ac:dyDescent="0.25">
      <c r="B96" s="21"/>
      <c r="C96" s="21"/>
      <c r="D96" s="21"/>
      <c r="E96" s="176"/>
      <c r="F96" s="176"/>
      <c r="G96" s="176"/>
      <c r="H96" s="60"/>
      <c r="I96" s="18"/>
      <c r="J96" s="18"/>
      <c r="K96" s="21"/>
      <c r="L96" s="21"/>
      <c r="M96" s="21"/>
      <c r="N96" s="21"/>
      <c r="O96" s="21"/>
      <c r="P96" s="18"/>
      <c r="Q96" s="18"/>
      <c r="R96" s="18"/>
    </row>
    <row r="97" spans="2:18" ht="21.75" customHeight="1" x14ac:dyDescent="0.25">
      <c r="B97" s="21"/>
      <c r="C97" s="21"/>
      <c r="D97" s="21"/>
      <c r="E97" s="176"/>
      <c r="F97" s="176"/>
      <c r="G97" s="176"/>
      <c r="H97" s="60"/>
      <c r="I97" s="18"/>
      <c r="J97" s="18"/>
      <c r="K97" s="21"/>
      <c r="L97" s="21"/>
      <c r="M97" s="21"/>
      <c r="N97" s="21"/>
      <c r="O97" s="21"/>
      <c r="P97" s="18"/>
      <c r="Q97" s="18"/>
      <c r="R97" s="18"/>
    </row>
    <row r="98" spans="2:18" ht="23.25" customHeight="1" x14ac:dyDescent="0.25">
      <c r="B98" s="175" t="s">
        <v>30</v>
      </c>
      <c r="C98" s="136" t="s">
        <v>1</v>
      </c>
      <c r="D98" s="135" t="s">
        <v>19</v>
      </c>
      <c r="E98" s="6"/>
      <c r="F98" s="1"/>
      <c r="G98" s="174" t="s">
        <v>116</v>
      </c>
      <c r="H98" s="174"/>
      <c r="I98" s="18"/>
      <c r="J98" s="18"/>
      <c r="K98" s="34" t="s">
        <v>115</v>
      </c>
      <c r="L98" s="34"/>
      <c r="M98" s="162" t="s">
        <v>1</v>
      </c>
      <c r="N98" s="161" t="s">
        <v>19</v>
      </c>
      <c r="O98" s="160"/>
      <c r="P98" s="18"/>
      <c r="Q98" s="18"/>
      <c r="R98" s="18"/>
    </row>
    <row r="99" spans="2:18" ht="19.5" customHeight="1" x14ac:dyDescent="0.25">
      <c r="B99" s="164" t="s">
        <v>114</v>
      </c>
      <c r="C99" s="56">
        <v>0</v>
      </c>
      <c r="D99" s="29">
        <f>C99/$C$106</f>
        <v>0</v>
      </c>
      <c r="E99" s="6"/>
      <c r="F99" s="1"/>
      <c r="G99" s="158">
        <f>SUM(D99:D102)</f>
        <v>6.4516129032258063E-2</v>
      </c>
      <c r="H99" s="18"/>
      <c r="I99" s="18"/>
      <c r="J99" s="18"/>
      <c r="K99" s="155" t="s">
        <v>113</v>
      </c>
      <c r="L99" s="173"/>
      <c r="M99" s="153">
        <v>88</v>
      </c>
      <c r="N99" s="149">
        <f>M99/$M$101</f>
        <v>0.94623655913978499</v>
      </c>
      <c r="O99" s="148"/>
      <c r="P99" s="18"/>
      <c r="Q99" s="18"/>
      <c r="R99" s="18"/>
    </row>
    <row r="100" spans="2:18" ht="19.5" customHeight="1" thickBot="1" x14ac:dyDescent="0.3">
      <c r="B100" s="164" t="s">
        <v>112</v>
      </c>
      <c r="C100" s="56">
        <v>0</v>
      </c>
      <c r="D100" s="29">
        <f>C100/$C$106</f>
        <v>0</v>
      </c>
      <c r="E100" s="6"/>
      <c r="F100" s="1"/>
      <c r="H100" s="18"/>
      <c r="I100" s="18"/>
      <c r="J100" s="18"/>
      <c r="K100" s="172" t="s">
        <v>111</v>
      </c>
      <c r="L100" s="171"/>
      <c r="M100" s="170">
        <v>5</v>
      </c>
      <c r="N100" s="169">
        <f>M100/$M$101</f>
        <v>5.3763440860215055E-2</v>
      </c>
      <c r="O100" s="148"/>
      <c r="P100" s="18"/>
      <c r="Q100" s="18"/>
      <c r="R100" s="18"/>
    </row>
    <row r="101" spans="2:18" ht="19.5" customHeight="1" x14ac:dyDescent="0.25">
      <c r="B101" s="164" t="s">
        <v>110</v>
      </c>
      <c r="C101" s="56">
        <v>1</v>
      </c>
      <c r="D101" s="29">
        <f>C101/$C$106</f>
        <v>1.0752688172043012E-2</v>
      </c>
      <c r="E101" s="6"/>
      <c r="F101" s="1"/>
      <c r="G101" s="1"/>
      <c r="H101" s="168"/>
      <c r="I101" s="167" t="s">
        <v>109</v>
      </c>
      <c r="J101" s="18"/>
      <c r="K101" s="166" t="s">
        <v>1</v>
      </c>
      <c r="L101" s="166"/>
      <c r="M101" s="145">
        <f>SUM(M99:M100)</f>
        <v>93</v>
      </c>
      <c r="N101" s="165">
        <f>SUM(N99:N100)</f>
        <v>1</v>
      </c>
      <c r="O101" s="143"/>
      <c r="P101" s="18"/>
      <c r="Q101" s="18"/>
      <c r="R101" s="18"/>
    </row>
    <row r="102" spans="2:18" ht="23.25" customHeight="1" x14ac:dyDescent="0.25">
      <c r="B102" s="164" t="s">
        <v>108</v>
      </c>
      <c r="C102" s="56">
        <v>5</v>
      </c>
      <c r="D102" s="29">
        <f>C102/$C$106</f>
        <v>5.3763440860215055E-2</v>
      </c>
      <c r="E102" s="6"/>
      <c r="F102" s="1"/>
      <c r="G102" s="1"/>
      <c r="I102" s="158">
        <f>SUM(D103:D104)</f>
        <v>0.90322580645161288</v>
      </c>
      <c r="J102" s="18"/>
      <c r="N102" s="2"/>
      <c r="O102" s="37"/>
      <c r="P102" s="18"/>
      <c r="Q102" s="18"/>
      <c r="R102" s="18"/>
    </row>
    <row r="103" spans="2:18" ht="22.5" customHeight="1" x14ac:dyDescent="0.25">
      <c r="B103" s="164" t="s">
        <v>26</v>
      </c>
      <c r="C103" s="56">
        <v>33</v>
      </c>
      <c r="D103" s="29">
        <f>C103/$C$106</f>
        <v>0.35483870967741937</v>
      </c>
      <c r="E103" s="6"/>
      <c r="F103" s="1"/>
      <c r="G103" s="163"/>
      <c r="H103" s="18"/>
      <c r="I103" s="18"/>
      <c r="J103" s="18"/>
      <c r="K103" s="18"/>
      <c r="L103" s="60"/>
      <c r="M103" s="60"/>
      <c r="N103" s="6"/>
      <c r="O103" s="38"/>
      <c r="P103" s="18"/>
      <c r="Q103" s="18"/>
      <c r="R103" s="18"/>
    </row>
    <row r="104" spans="2:18" ht="19.5" customHeight="1" x14ac:dyDescent="0.25">
      <c r="B104" s="164" t="s">
        <v>24</v>
      </c>
      <c r="C104" s="56">
        <v>51</v>
      </c>
      <c r="D104" s="29">
        <f>C104/$C$106</f>
        <v>0.54838709677419351</v>
      </c>
      <c r="E104" s="6"/>
      <c r="F104" s="1"/>
      <c r="G104" s="163" t="s">
        <v>107</v>
      </c>
      <c r="H104" s="18"/>
      <c r="I104" s="18"/>
      <c r="J104" s="18"/>
      <c r="K104" s="34" t="s">
        <v>106</v>
      </c>
      <c r="L104" s="34"/>
      <c r="M104" s="162" t="s">
        <v>1</v>
      </c>
      <c r="N104" s="161" t="s">
        <v>19</v>
      </c>
      <c r="O104" s="160"/>
      <c r="P104" s="18"/>
      <c r="Q104" s="18"/>
      <c r="R104" s="18"/>
    </row>
    <row r="105" spans="2:18" ht="19.5" customHeight="1" thickBot="1" x14ac:dyDescent="0.3">
      <c r="B105" s="159" t="s">
        <v>22</v>
      </c>
      <c r="C105" s="52">
        <v>3</v>
      </c>
      <c r="D105" s="29">
        <f>C105/$C$106</f>
        <v>3.2258064516129031E-2</v>
      </c>
      <c r="E105" s="6"/>
      <c r="F105" s="1"/>
      <c r="G105" s="158">
        <f>SUM(D105)</f>
        <v>3.2258064516129031E-2</v>
      </c>
      <c r="H105" s="18"/>
      <c r="I105" s="18"/>
      <c r="J105" s="18"/>
      <c r="K105" s="155" t="s">
        <v>105</v>
      </c>
      <c r="L105" s="154"/>
      <c r="M105" s="153">
        <v>22</v>
      </c>
      <c r="N105" s="149">
        <f>M105/$M$108</f>
        <v>0.23655913978494625</v>
      </c>
      <c r="O105" s="148"/>
      <c r="P105" s="18"/>
      <c r="Q105" s="18"/>
      <c r="R105" s="18"/>
    </row>
    <row r="106" spans="2:18" ht="19.5" customHeight="1" x14ac:dyDescent="0.25">
      <c r="B106" s="157" t="s">
        <v>1</v>
      </c>
      <c r="C106" s="97">
        <f>SUM(C99:C105)</f>
        <v>93</v>
      </c>
      <c r="D106" s="156">
        <f>SUM(D99:D105)</f>
        <v>1</v>
      </c>
      <c r="E106" s="6"/>
      <c r="H106" s="18"/>
      <c r="I106" s="18"/>
      <c r="J106" s="18"/>
      <c r="K106" s="155" t="s">
        <v>104</v>
      </c>
      <c r="L106" s="154"/>
      <c r="M106" s="153">
        <v>52</v>
      </c>
      <c r="N106" s="149">
        <f>M106/$M$108</f>
        <v>0.55913978494623651</v>
      </c>
      <c r="O106" s="148"/>
      <c r="P106" s="18"/>
      <c r="Q106" s="18"/>
      <c r="R106" s="18"/>
    </row>
    <row r="107" spans="2:18" ht="19.5" customHeight="1" thickBot="1" x14ac:dyDescent="0.3">
      <c r="B107" s="147"/>
      <c r="C107" s="147"/>
      <c r="D107" s="146"/>
      <c r="E107" s="39"/>
      <c r="H107" s="18"/>
      <c r="I107" s="18"/>
      <c r="J107" s="18"/>
      <c r="K107" s="152" t="s">
        <v>103</v>
      </c>
      <c r="L107" s="151"/>
      <c r="M107" s="150">
        <v>19</v>
      </c>
      <c r="N107" s="149">
        <f>M107/$M$108</f>
        <v>0.20430107526881722</v>
      </c>
      <c r="O107" s="148"/>
      <c r="P107" s="18"/>
      <c r="Q107" s="18"/>
      <c r="R107" s="18"/>
    </row>
    <row r="108" spans="2:18" ht="19.5" customHeight="1" x14ac:dyDescent="0.25">
      <c r="B108" s="147"/>
      <c r="C108" s="147"/>
      <c r="D108" s="146"/>
      <c r="E108" s="39"/>
      <c r="H108" s="18"/>
      <c r="I108" s="18"/>
      <c r="J108" s="18"/>
      <c r="K108" s="25" t="s">
        <v>1</v>
      </c>
      <c r="L108" s="25"/>
      <c r="M108" s="145">
        <f>SUM(M105:M107)</f>
        <v>93</v>
      </c>
      <c r="N108" s="144">
        <f>SUM(N105:N107)</f>
        <v>1</v>
      </c>
      <c r="O108" s="143"/>
      <c r="P108" s="18"/>
      <c r="Q108" s="18"/>
      <c r="R108" s="18"/>
    </row>
    <row r="109" spans="2:18" x14ac:dyDescent="0.25">
      <c r="B109" s="18"/>
      <c r="C109" s="18"/>
      <c r="D109" s="18"/>
      <c r="E109" s="6"/>
      <c r="F109" s="6"/>
      <c r="G109" s="6"/>
      <c r="H109" s="18"/>
      <c r="I109" s="18"/>
      <c r="J109" s="18"/>
      <c r="P109" s="18"/>
      <c r="Q109" s="18"/>
      <c r="R109" s="18"/>
    </row>
    <row r="110" spans="2:18" ht="15.75" customHeight="1" x14ac:dyDescent="0.25">
      <c r="B110" s="21"/>
      <c r="C110" s="21"/>
      <c r="D110" s="21"/>
      <c r="E110" s="21"/>
      <c r="F110" s="21"/>
      <c r="G110" s="19"/>
      <c r="H110" s="18"/>
      <c r="I110" s="18"/>
      <c r="J110" s="18"/>
      <c r="P110" s="18"/>
      <c r="Q110" s="18"/>
      <c r="R110" s="18"/>
    </row>
    <row r="111" spans="2:18" ht="33" customHeight="1" x14ac:dyDescent="0.25">
      <c r="B111" s="19"/>
      <c r="C111" s="19"/>
      <c r="D111" s="19"/>
      <c r="E111" s="19"/>
      <c r="F111" s="19"/>
      <c r="G111" s="19"/>
      <c r="H111" s="18"/>
      <c r="I111" s="142"/>
      <c r="J111" s="18"/>
      <c r="K111" s="141"/>
      <c r="L111" s="18"/>
      <c r="M111" s="140"/>
      <c r="N111" s="139"/>
      <c r="O111" s="138"/>
      <c r="P111" s="18"/>
      <c r="Q111" s="18"/>
      <c r="R111" s="18"/>
    </row>
    <row r="112" spans="2:18" ht="21.75" customHeight="1" x14ac:dyDescent="0.25">
      <c r="B112" s="137" t="s">
        <v>102</v>
      </c>
      <c r="C112" s="137"/>
      <c r="D112" s="137"/>
      <c r="E112" s="136" t="s">
        <v>1</v>
      </c>
      <c r="F112" s="135" t="s">
        <v>19</v>
      </c>
      <c r="G112" s="18"/>
      <c r="H112" s="134"/>
      <c r="I112" s="134"/>
      <c r="J112" s="18"/>
      <c r="K112" s="133"/>
      <c r="L112" s="18"/>
      <c r="M112" s="18"/>
      <c r="N112" s="18"/>
      <c r="O112" s="18"/>
      <c r="P112" s="18"/>
      <c r="Q112" s="18"/>
      <c r="R112" s="18"/>
    </row>
    <row r="113" spans="1:22" ht="15" customHeight="1" x14ac:dyDescent="0.25">
      <c r="B113" s="132" t="s">
        <v>101</v>
      </c>
      <c r="C113" s="131"/>
      <c r="D113" s="131"/>
      <c r="E113" s="130">
        <v>7</v>
      </c>
      <c r="F113" s="99">
        <f>E113/$E$151</f>
        <v>7.5268817204301078E-2</v>
      </c>
      <c r="G113" s="18"/>
      <c r="H113" s="18"/>
      <c r="I113" s="18"/>
      <c r="J113" s="18"/>
      <c r="K113" s="18"/>
      <c r="L113" s="18"/>
      <c r="M113" s="18"/>
      <c r="N113" s="18"/>
      <c r="O113" s="18"/>
      <c r="V113" s="18"/>
    </row>
    <row r="114" spans="1:22" ht="15" customHeight="1" x14ac:dyDescent="0.25">
      <c r="B114" s="132" t="s">
        <v>100</v>
      </c>
      <c r="C114" s="131"/>
      <c r="D114" s="131"/>
      <c r="E114" s="130">
        <v>34</v>
      </c>
      <c r="F114" s="99">
        <f>E114/$E$151</f>
        <v>0.36559139784946237</v>
      </c>
      <c r="G114" s="18"/>
      <c r="H114" s="18"/>
      <c r="I114" s="18"/>
      <c r="J114" s="18"/>
      <c r="K114" s="18"/>
      <c r="L114" s="18"/>
      <c r="M114" s="18"/>
      <c r="N114" s="18"/>
      <c r="O114" s="18"/>
      <c r="V114" s="18"/>
    </row>
    <row r="115" spans="1:22" ht="15" customHeight="1" x14ac:dyDescent="0.25">
      <c r="B115" s="132" t="s">
        <v>99</v>
      </c>
      <c r="C115" s="131"/>
      <c r="D115" s="131"/>
      <c r="E115" s="130">
        <v>8</v>
      </c>
      <c r="F115" s="99">
        <f>E115/$E$151</f>
        <v>8.6021505376344093E-2</v>
      </c>
      <c r="G115" s="18"/>
      <c r="H115" s="18"/>
      <c r="I115" s="18"/>
      <c r="J115" s="18"/>
      <c r="K115" s="18"/>
      <c r="L115" s="18"/>
      <c r="M115" s="18"/>
      <c r="N115" s="18"/>
      <c r="O115" s="18"/>
      <c r="V115" s="18"/>
    </row>
    <row r="116" spans="1:22" ht="15" customHeight="1" x14ac:dyDescent="0.25">
      <c r="B116" s="111" t="s">
        <v>98</v>
      </c>
      <c r="C116" s="110"/>
      <c r="D116" s="110"/>
      <c r="E116" s="109">
        <v>0</v>
      </c>
      <c r="F116" s="99">
        <f>E116/$E$151</f>
        <v>0</v>
      </c>
      <c r="G116" s="18"/>
      <c r="H116" s="18"/>
      <c r="I116" s="18"/>
      <c r="J116" s="18"/>
      <c r="K116" s="18"/>
      <c r="L116" s="18"/>
      <c r="M116" s="18"/>
      <c r="N116" s="18"/>
      <c r="O116" s="18"/>
      <c r="V116" s="18"/>
    </row>
    <row r="117" spans="1:22" ht="15" customHeight="1" x14ac:dyDescent="0.25">
      <c r="A117" s="1">
        <v>1</v>
      </c>
      <c r="B117" s="106" t="s">
        <v>97</v>
      </c>
      <c r="C117" s="105"/>
      <c r="D117" s="105"/>
      <c r="E117" s="104">
        <v>0</v>
      </c>
      <c r="F117" s="99">
        <f>E117/$E$151</f>
        <v>0</v>
      </c>
      <c r="G117" s="18"/>
      <c r="H117" s="18"/>
      <c r="I117" s="18"/>
      <c r="J117" s="18"/>
      <c r="K117" s="18"/>
      <c r="L117" s="18"/>
      <c r="M117" s="18"/>
      <c r="N117" s="18"/>
      <c r="O117" s="18"/>
      <c r="V117" s="18"/>
    </row>
    <row r="118" spans="1:22" ht="15" customHeight="1" x14ac:dyDescent="0.25">
      <c r="B118" s="106" t="s">
        <v>96</v>
      </c>
      <c r="C118" s="105"/>
      <c r="D118" s="105"/>
      <c r="E118" s="104">
        <v>24</v>
      </c>
      <c r="F118" s="99">
        <f>E118/$E$151</f>
        <v>0.25806451612903225</v>
      </c>
      <c r="G118" s="18"/>
      <c r="H118" s="18"/>
      <c r="I118" s="129"/>
      <c r="J118" s="18"/>
      <c r="K118" s="18"/>
      <c r="L118" s="18"/>
      <c r="M118" s="18"/>
      <c r="N118" s="18"/>
      <c r="O118" s="18"/>
      <c r="V118" s="18"/>
    </row>
    <row r="119" spans="1:22" ht="15" customHeight="1" x14ac:dyDescent="0.25">
      <c r="B119" s="106" t="s">
        <v>95</v>
      </c>
      <c r="C119" s="105"/>
      <c r="D119" s="105"/>
      <c r="E119" s="104">
        <v>7</v>
      </c>
      <c r="F119" s="99">
        <f>E119/$E$151</f>
        <v>7.5268817204301078E-2</v>
      </c>
      <c r="G119" s="18"/>
      <c r="H119" s="127"/>
      <c r="I119" s="128"/>
      <c r="J119" s="124"/>
      <c r="K119" s="18"/>
      <c r="L119" s="18"/>
      <c r="M119" s="18"/>
      <c r="N119" s="18"/>
      <c r="O119" s="18"/>
      <c r="V119" s="18"/>
    </row>
    <row r="120" spans="1:22" ht="15" customHeight="1" x14ac:dyDescent="0.25">
      <c r="B120" s="106" t="s">
        <v>94</v>
      </c>
      <c r="C120" s="105"/>
      <c r="D120" s="105"/>
      <c r="E120" s="104">
        <v>0</v>
      </c>
      <c r="F120" s="99">
        <f>E120/$E$151</f>
        <v>0</v>
      </c>
      <c r="G120" s="18"/>
      <c r="H120" s="18"/>
      <c r="I120" s="125"/>
      <c r="J120" s="124"/>
      <c r="K120" s="18"/>
      <c r="L120" s="18"/>
      <c r="M120" s="18"/>
      <c r="N120" s="18"/>
      <c r="O120" s="18"/>
      <c r="V120" s="18"/>
    </row>
    <row r="121" spans="1:22" ht="15" customHeight="1" x14ac:dyDescent="0.25">
      <c r="B121" s="106" t="s">
        <v>93</v>
      </c>
      <c r="C121" s="105"/>
      <c r="D121" s="105"/>
      <c r="E121" s="104">
        <v>1</v>
      </c>
      <c r="F121" s="99">
        <f>E121/$E$151</f>
        <v>1.0752688172043012E-2</v>
      </c>
      <c r="G121" s="18"/>
      <c r="H121" s="127"/>
      <c r="I121" s="126"/>
      <c r="J121" s="124"/>
      <c r="K121" s="18"/>
      <c r="L121" s="18"/>
      <c r="M121" s="18"/>
      <c r="N121" s="18"/>
      <c r="O121" s="18"/>
      <c r="V121" s="18"/>
    </row>
    <row r="122" spans="1:22" ht="15" customHeight="1" x14ac:dyDescent="0.25">
      <c r="B122" s="111" t="s">
        <v>92</v>
      </c>
      <c r="C122" s="110"/>
      <c r="D122" s="110"/>
      <c r="E122" s="109">
        <v>1</v>
      </c>
      <c r="F122" s="99">
        <f>E122/$E$151</f>
        <v>1.0752688172043012E-2</v>
      </c>
      <c r="G122" s="18"/>
      <c r="H122" s="18"/>
      <c r="I122" s="125"/>
      <c r="J122" s="124"/>
      <c r="K122" s="18"/>
      <c r="L122" s="18"/>
      <c r="M122" s="18"/>
      <c r="N122" s="18"/>
      <c r="O122" s="18"/>
      <c r="V122" s="18"/>
    </row>
    <row r="123" spans="1:22" ht="15" customHeight="1" x14ac:dyDescent="0.25">
      <c r="B123" s="111" t="s">
        <v>91</v>
      </c>
      <c r="C123" s="110"/>
      <c r="D123" s="110"/>
      <c r="E123" s="109">
        <v>1</v>
      </c>
      <c r="F123" s="99">
        <f>E123/$E$151</f>
        <v>1.0752688172043012E-2</v>
      </c>
      <c r="G123" s="18"/>
      <c r="H123" s="18"/>
      <c r="I123" s="38"/>
      <c r="J123" s="38"/>
      <c r="K123" s="18"/>
      <c r="L123" s="18"/>
      <c r="M123" s="18"/>
      <c r="N123" s="18"/>
      <c r="O123" s="18"/>
      <c r="V123" s="18"/>
    </row>
    <row r="124" spans="1:22" ht="15" customHeight="1" x14ac:dyDescent="0.25">
      <c r="B124" s="111" t="s">
        <v>90</v>
      </c>
      <c r="C124" s="110"/>
      <c r="D124" s="110"/>
      <c r="E124" s="109">
        <v>0</v>
      </c>
      <c r="F124" s="99">
        <f>E124/$E$151</f>
        <v>0</v>
      </c>
      <c r="G124" s="18"/>
      <c r="H124" s="18"/>
      <c r="I124" s="18"/>
      <c r="J124" s="18"/>
      <c r="K124" s="18"/>
      <c r="L124" s="18"/>
      <c r="M124" s="18"/>
      <c r="N124" s="18"/>
      <c r="O124" s="18"/>
      <c r="V124" s="18"/>
    </row>
    <row r="125" spans="1:22" ht="15" customHeight="1" x14ac:dyDescent="0.25">
      <c r="B125" s="111" t="s">
        <v>89</v>
      </c>
      <c r="C125" s="110"/>
      <c r="D125" s="110"/>
      <c r="E125" s="109">
        <v>0</v>
      </c>
      <c r="F125" s="99">
        <f>E125/$E$151</f>
        <v>0</v>
      </c>
      <c r="G125" s="18"/>
      <c r="H125" s="18"/>
      <c r="I125" s="18"/>
      <c r="J125" s="18"/>
      <c r="K125" s="18"/>
      <c r="L125" s="18"/>
      <c r="M125" s="18"/>
      <c r="N125" s="18"/>
      <c r="O125" s="18"/>
      <c r="V125" s="18"/>
    </row>
    <row r="126" spans="1:22" ht="15" customHeight="1" x14ac:dyDescent="0.25">
      <c r="B126" s="111" t="s">
        <v>88</v>
      </c>
      <c r="C126" s="110"/>
      <c r="D126" s="110"/>
      <c r="E126" s="109">
        <v>0</v>
      </c>
      <c r="F126" s="99">
        <f>E126/$E$151</f>
        <v>0</v>
      </c>
      <c r="G126" s="18"/>
      <c r="L126" s="18"/>
      <c r="M126" s="18"/>
      <c r="N126" s="18"/>
      <c r="O126" s="18"/>
      <c r="V126" s="18"/>
    </row>
    <row r="127" spans="1:22" ht="15" customHeight="1" x14ac:dyDescent="0.25">
      <c r="B127" s="111" t="s">
        <v>87</v>
      </c>
      <c r="C127" s="110"/>
      <c r="D127" s="110"/>
      <c r="E127" s="109">
        <v>0</v>
      </c>
      <c r="F127" s="99">
        <f>E127/$E$151</f>
        <v>0</v>
      </c>
      <c r="G127" s="18"/>
      <c r="J127" s="18"/>
      <c r="K127" s="18"/>
      <c r="L127" s="18"/>
      <c r="M127" s="18"/>
      <c r="V127" s="18"/>
    </row>
    <row r="128" spans="1:22" ht="15" customHeight="1" x14ac:dyDescent="0.25">
      <c r="B128" s="111" t="s">
        <v>86</v>
      </c>
      <c r="C128" s="110"/>
      <c r="D128" s="110"/>
      <c r="E128" s="109">
        <v>0</v>
      </c>
      <c r="F128" s="99">
        <f>E128/$E$151</f>
        <v>0</v>
      </c>
      <c r="G128" s="18"/>
      <c r="J128" s="18"/>
      <c r="V128" s="18"/>
    </row>
    <row r="129" spans="2:22" x14ac:dyDescent="0.25">
      <c r="B129" s="111" t="s">
        <v>85</v>
      </c>
      <c r="C129" s="110"/>
      <c r="D129" s="110"/>
      <c r="E129" s="109">
        <v>0</v>
      </c>
      <c r="F129" s="99">
        <f>E129/$E$151</f>
        <v>0</v>
      </c>
      <c r="G129" s="18"/>
      <c r="J129" s="18"/>
      <c r="K129" s="60"/>
      <c r="L129" s="60"/>
      <c r="M129" s="60"/>
      <c r="V129" s="18"/>
    </row>
    <row r="130" spans="2:22" x14ac:dyDescent="0.25">
      <c r="B130" s="111" t="s">
        <v>84</v>
      </c>
      <c r="C130" s="110"/>
      <c r="D130" s="110"/>
      <c r="E130" s="109">
        <v>0</v>
      </c>
      <c r="F130" s="99">
        <f>E130/$E$151</f>
        <v>0</v>
      </c>
      <c r="G130" s="18"/>
      <c r="J130" s="18"/>
      <c r="K130" s="34" t="s">
        <v>83</v>
      </c>
      <c r="L130" s="34"/>
      <c r="M130" s="123" t="s">
        <v>1</v>
      </c>
      <c r="N130" s="122" t="s">
        <v>19</v>
      </c>
      <c r="V130" s="18"/>
    </row>
    <row r="131" spans="2:22" ht="15" customHeight="1" x14ac:dyDescent="0.25">
      <c r="B131" s="111" t="s">
        <v>82</v>
      </c>
      <c r="C131" s="110"/>
      <c r="D131" s="110"/>
      <c r="E131" s="109">
        <v>0</v>
      </c>
      <c r="F131" s="99">
        <f>E131/$E$151</f>
        <v>0</v>
      </c>
      <c r="G131" s="18"/>
      <c r="J131" s="18"/>
      <c r="K131" s="34"/>
      <c r="L131" s="34"/>
      <c r="M131" s="123"/>
      <c r="N131" s="122"/>
      <c r="V131" s="18"/>
    </row>
    <row r="132" spans="2:22" ht="15" customHeight="1" x14ac:dyDescent="0.25">
      <c r="B132" s="111" t="s">
        <v>81</v>
      </c>
      <c r="C132" s="110"/>
      <c r="D132" s="110"/>
      <c r="E132" s="109">
        <v>0</v>
      </c>
      <c r="F132" s="99">
        <f>E132/$E$151</f>
        <v>0</v>
      </c>
      <c r="G132" s="18"/>
      <c r="J132" s="18"/>
      <c r="K132" s="121" t="s">
        <v>80</v>
      </c>
      <c r="L132" s="121"/>
      <c r="M132" s="119">
        <f>SUM(E113:E116)</f>
        <v>49</v>
      </c>
      <c r="N132" s="118">
        <f>M132/$M$137</f>
        <v>0.5268817204301075</v>
      </c>
      <c r="O132" s="114"/>
      <c r="V132" s="18"/>
    </row>
    <row r="133" spans="2:22" ht="15" customHeight="1" x14ac:dyDescent="0.25">
      <c r="B133" s="111" t="s">
        <v>79</v>
      </c>
      <c r="C133" s="110"/>
      <c r="D133" s="110"/>
      <c r="E133" s="109">
        <v>0</v>
      </c>
      <c r="F133" s="99">
        <f>E133/$E$151</f>
        <v>0</v>
      </c>
      <c r="G133" s="18"/>
      <c r="J133" s="18"/>
      <c r="K133" s="120" t="s">
        <v>78</v>
      </c>
      <c r="L133" s="120"/>
      <c r="M133" s="119">
        <f>SUM(E117:E121)</f>
        <v>32</v>
      </c>
      <c r="N133" s="118">
        <f>M133/$M$137</f>
        <v>0.34408602150537637</v>
      </c>
      <c r="O133" s="114"/>
      <c r="V133" s="18"/>
    </row>
    <row r="134" spans="2:22" ht="15" customHeight="1" x14ac:dyDescent="0.25">
      <c r="B134" s="111" t="s">
        <v>77</v>
      </c>
      <c r="C134" s="110"/>
      <c r="D134" s="110"/>
      <c r="E134" s="109">
        <v>0</v>
      </c>
      <c r="F134" s="99">
        <f>E134/$E$151</f>
        <v>0</v>
      </c>
      <c r="G134" s="18"/>
      <c r="J134" s="18"/>
      <c r="K134" s="120" t="s">
        <v>76</v>
      </c>
      <c r="L134" s="120"/>
      <c r="M134" s="119">
        <f>SUM(E122:E140)</f>
        <v>4</v>
      </c>
      <c r="N134" s="118">
        <f>M134/$M$137</f>
        <v>4.3010752688172046E-2</v>
      </c>
      <c r="O134" s="114"/>
      <c r="V134" s="18"/>
    </row>
    <row r="135" spans="2:22" ht="15" customHeight="1" x14ac:dyDescent="0.25">
      <c r="B135" s="111" t="s">
        <v>75</v>
      </c>
      <c r="C135" s="110"/>
      <c r="D135" s="110"/>
      <c r="E135" s="109">
        <v>0</v>
      </c>
      <c r="F135" s="99">
        <f>E135/$E$151</f>
        <v>0</v>
      </c>
      <c r="G135" s="18"/>
      <c r="J135" s="18"/>
      <c r="K135" s="120" t="s">
        <v>74</v>
      </c>
      <c r="L135" s="120"/>
      <c r="M135" s="119">
        <f>SUM(E141:E149)</f>
        <v>5</v>
      </c>
      <c r="N135" s="118">
        <f>M135/$M$137</f>
        <v>5.3763440860215055E-2</v>
      </c>
      <c r="O135" s="114"/>
      <c r="V135" s="18"/>
    </row>
    <row r="136" spans="2:22" ht="15" customHeight="1" thickBot="1" x14ac:dyDescent="0.3">
      <c r="B136" s="111" t="s">
        <v>73</v>
      </c>
      <c r="C136" s="110"/>
      <c r="D136" s="110"/>
      <c r="E136" s="109">
        <v>0</v>
      </c>
      <c r="F136" s="99">
        <f>E136/$E$151</f>
        <v>0</v>
      </c>
      <c r="G136" s="18"/>
      <c r="J136" s="18"/>
      <c r="K136" s="117" t="s">
        <v>59</v>
      </c>
      <c r="L136" s="117"/>
      <c r="M136" s="116">
        <f>E150</f>
        <v>3</v>
      </c>
      <c r="N136" s="115">
        <f>M136/$M$137</f>
        <v>3.2258064516129031E-2</v>
      </c>
      <c r="O136" s="114"/>
      <c r="V136" s="18"/>
    </row>
    <row r="137" spans="2:22" ht="15" customHeight="1" x14ac:dyDescent="0.25">
      <c r="B137" s="111" t="s">
        <v>72</v>
      </c>
      <c r="C137" s="110"/>
      <c r="D137" s="110"/>
      <c r="E137" s="109">
        <v>0</v>
      </c>
      <c r="F137" s="99">
        <f>E137/$E$151</f>
        <v>0</v>
      </c>
      <c r="G137" s="18"/>
      <c r="J137" s="18"/>
      <c r="K137" s="49" t="s">
        <v>1</v>
      </c>
      <c r="L137" s="49"/>
      <c r="M137" s="48">
        <f>SUM(M132:M136)</f>
        <v>93</v>
      </c>
      <c r="N137" s="113">
        <f>SUM(N132:N136)</f>
        <v>0.99999999999999989</v>
      </c>
    </row>
    <row r="138" spans="2:22" ht="15" customHeight="1" x14ac:dyDescent="0.25">
      <c r="B138" s="111" t="s">
        <v>71</v>
      </c>
      <c r="C138" s="110"/>
      <c r="D138" s="110"/>
      <c r="E138" s="109">
        <v>0</v>
      </c>
      <c r="F138" s="99">
        <f>E138/$E$151</f>
        <v>0</v>
      </c>
      <c r="G138" s="18"/>
      <c r="K138" s="112" t="s">
        <v>70</v>
      </c>
      <c r="L138" s="112"/>
      <c r="M138" s="112"/>
      <c r="N138" s="112"/>
      <c r="O138" s="112"/>
      <c r="P138" s="112"/>
      <c r="Q138" s="112"/>
      <c r="R138" s="112"/>
      <c r="V138" s="18"/>
    </row>
    <row r="139" spans="2:22" ht="15" customHeight="1" x14ac:dyDescent="0.25">
      <c r="B139" s="111" t="s">
        <v>69</v>
      </c>
      <c r="C139" s="110"/>
      <c r="D139" s="110"/>
      <c r="E139" s="109">
        <v>0</v>
      </c>
      <c r="F139" s="99">
        <f>E139/$E$151</f>
        <v>0</v>
      </c>
      <c r="G139" s="18"/>
      <c r="H139" s="18"/>
      <c r="I139" s="18"/>
      <c r="K139" s="112"/>
      <c r="L139" s="112"/>
      <c r="M139" s="112"/>
      <c r="N139" s="112"/>
      <c r="O139" s="112"/>
      <c r="P139" s="112"/>
      <c r="Q139" s="112"/>
      <c r="R139" s="112"/>
      <c r="V139" s="18"/>
    </row>
    <row r="140" spans="2:22" ht="15" customHeight="1" x14ac:dyDescent="0.25">
      <c r="B140" s="111" t="s">
        <v>68</v>
      </c>
      <c r="C140" s="110"/>
      <c r="D140" s="110"/>
      <c r="E140" s="109">
        <v>2</v>
      </c>
      <c r="F140" s="99">
        <f>E140/$E$151</f>
        <v>2.1505376344086023E-2</v>
      </c>
      <c r="G140" s="18"/>
      <c r="H140" s="18"/>
      <c r="L140" s="108"/>
      <c r="M140" s="6"/>
      <c r="N140" s="18"/>
      <c r="O140" s="18"/>
      <c r="V140" s="18"/>
    </row>
    <row r="141" spans="2:22" ht="15" customHeight="1" x14ac:dyDescent="0.25">
      <c r="B141" s="106" t="s">
        <v>67</v>
      </c>
      <c r="C141" s="105"/>
      <c r="D141" s="105"/>
      <c r="E141" s="104">
        <v>1</v>
      </c>
      <c r="F141" s="99">
        <f>E141/$E$151</f>
        <v>1.0752688172043012E-2</v>
      </c>
      <c r="G141" s="18"/>
      <c r="H141" s="18"/>
      <c r="L141" s="108"/>
      <c r="M141" s="6"/>
      <c r="N141" s="18"/>
      <c r="O141" s="18"/>
      <c r="V141" s="18"/>
    </row>
    <row r="142" spans="2:22" ht="15" customHeight="1" x14ac:dyDescent="0.25">
      <c r="B142" s="106" t="s">
        <v>66</v>
      </c>
      <c r="C142" s="105"/>
      <c r="D142" s="105"/>
      <c r="E142" s="104">
        <v>0</v>
      </c>
      <c r="F142" s="99">
        <f>E142/$E$151</f>
        <v>0</v>
      </c>
      <c r="G142" s="18"/>
      <c r="H142" s="18"/>
      <c r="L142" s="108"/>
      <c r="M142" s="6"/>
      <c r="N142" s="18"/>
      <c r="O142" s="18"/>
      <c r="V142" s="18"/>
    </row>
    <row r="143" spans="2:22" ht="15" customHeight="1" x14ac:dyDescent="0.25">
      <c r="B143" s="106" t="s">
        <v>65</v>
      </c>
      <c r="C143" s="105"/>
      <c r="D143" s="105"/>
      <c r="E143" s="104">
        <v>0</v>
      </c>
      <c r="F143" s="99">
        <f>E143/$E$151</f>
        <v>0</v>
      </c>
      <c r="G143" s="18"/>
      <c r="H143" s="18"/>
      <c r="L143" s="108"/>
      <c r="M143" s="6"/>
      <c r="N143" s="18"/>
      <c r="O143" s="18"/>
      <c r="V143" s="18"/>
    </row>
    <row r="144" spans="2:22" ht="15" customHeight="1" x14ac:dyDescent="0.25">
      <c r="B144" s="106" t="s">
        <v>64</v>
      </c>
      <c r="C144" s="105"/>
      <c r="D144" s="105"/>
      <c r="E144" s="104">
        <v>0</v>
      </c>
      <c r="F144" s="99">
        <f>E144/$E$151</f>
        <v>0</v>
      </c>
      <c r="G144" s="18"/>
      <c r="H144" s="18"/>
      <c r="L144" s="108"/>
      <c r="M144" s="6"/>
      <c r="N144" s="18"/>
      <c r="O144" s="18"/>
      <c r="V144" s="18"/>
    </row>
    <row r="145" spans="2:22" ht="15" customHeight="1" x14ac:dyDescent="0.25">
      <c r="B145" s="106" t="s">
        <v>63</v>
      </c>
      <c r="C145" s="105"/>
      <c r="D145" s="105"/>
      <c r="E145" s="104">
        <v>0</v>
      </c>
      <c r="F145" s="99">
        <f>E145/$E$151</f>
        <v>0</v>
      </c>
      <c r="G145" s="18"/>
      <c r="H145" s="18"/>
      <c r="L145" s="108"/>
      <c r="M145" s="6"/>
      <c r="N145" s="18"/>
      <c r="O145" s="18"/>
      <c r="V145" s="18"/>
    </row>
    <row r="146" spans="2:22" ht="15" customHeight="1" x14ac:dyDescent="0.25">
      <c r="B146" s="106" t="s">
        <v>62</v>
      </c>
      <c r="C146" s="105"/>
      <c r="D146" s="105"/>
      <c r="E146" s="104">
        <v>0</v>
      </c>
      <c r="F146" s="99">
        <f>E146/$E$151</f>
        <v>0</v>
      </c>
      <c r="G146" s="18"/>
      <c r="H146" s="18"/>
      <c r="L146" s="108"/>
      <c r="M146" s="6"/>
      <c r="N146" s="18"/>
      <c r="O146" s="18"/>
      <c r="V146" s="18"/>
    </row>
    <row r="147" spans="2:22" ht="15" customHeight="1" x14ac:dyDescent="0.25">
      <c r="B147" s="106" t="s">
        <v>61</v>
      </c>
      <c r="C147" s="105"/>
      <c r="D147" s="105"/>
      <c r="E147" s="104">
        <v>1</v>
      </c>
      <c r="F147" s="99">
        <f>E147/$E$151</f>
        <v>1.0752688172043012E-2</v>
      </c>
      <c r="G147" s="18"/>
      <c r="H147" s="18"/>
      <c r="L147" s="107"/>
      <c r="M147" s="18"/>
      <c r="N147" s="18"/>
      <c r="O147" s="18"/>
      <c r="V147" s="18"/>
    </row>
    <row r="148" spans="2:22" ht="15" customHeight="1" x14ac:dyDescent="0.25">
      <c r="B148" s="106" t="s">
        <v>52</v>
      </c>
      <c r="C148" s="105"/>
      <c r="D148" s="105"/>
      <c r="E148" s="104">
        <v>3</v>
      </c>
      <c r="F148" s="99">
        <f>E148/$E$151</f>
        <v>3.2258064516129031E-2</v>
      </c>
      <c r="G148" s="18"/>
      <c r="H148" s="18"/>
      <c r="L148" s="107"/>
      <c r="M148" s="18"/>
      <c r="N148" s="18"/>
      <c r="O148" s="18"/>
      <c r="V148" s="18"/>
    </row>
    <row r="149" spans="2:22" ht="15" customHeight="1" x14ac:dyDescent="0.25">
      <c r="B149" s="106" t="s">
        <v>60</v>
      </c>
      <c r="C149" s="105"/>
      <c r="D149" s="105"/>
      <c r="E149" s="104">
        <v>0</v>
      </c>
      <c r="F149" s="99">
        <f>E149/$E$151</f>
        <v>0</v>
      </c>
      <c r="G149" s="18"/>
      <c r="H149" s="18"/>
      <c r="L149" s="103"/>
      <c r="M149" s="18"/>
      <c r="N149" s="18"/>
      <c r="O149" s="18"/>
      <c r="V149" s="18"/>
    </row>
    <row r="150" spans="2:22" ht="15" customHeight="1" thickBot="1" x14ac:dyDescent="0.3">
      <c r="B150" s="102" t="s">
        <v>59</v>
      </c>
      <c r="C150" s="101"/>
      <c r="D150" s="101"/>
      <c r="E150" s="100">
        <v>3</v>
      </c>
      <c r="F150" s="99">
        <f>E150/$E$151</f>
        <v>3.2258064516129031E-2</v>
      </c>
      <c r="G150" s="18"/>
      <c r="H150" s="18"/>
      <c r="L150" s="18"/>
      <c r="M150" s="18"/>
      <c r="N150" s="18"/>
      <c r="O150" s="18"/>
      <c r="V150" s="18"/>
    </row>
    <row r="151" spans="2:22" ht="15" customHeight="1" x14ac:dyDescent="0.25">
      <c r="B151" s="98" t="s">
        <v>1</v>
      </c>
      <c r="C151" s="98"/>
      <c r="D151" s="98"/>
      <c r="E151" s="97">
        <f>SUM(E113:E150)</f>
        <v>93</v>
      </c>
      <c r="F151" s="96">
        <f>SUM(F113:F150)</f>
        <v>0.99999999999999989</v>
      </c>
      <c r="G151" s="18"/>
      <c r="H151" s="18"/>
      <c r="L151" s="18"/>
      <c r="M151" s="18"/>
      <c r="N151" s="18"/>
      <c r="O151" s="18"/>
    </row>
    <row r="152" spans="2:22" x14ac:dyDescent="0.25">
      <c r="B152" s="95" t="s">
        <v>58</v>
      </c>
      <c r="C152" s="95"/>
      <c r="D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2:22" x14ac:dyDescent="0.25">
      <c r="B153" s="18"/>
      <c r="C153" s="18"/>
      <c r="D153" s="18"/>
      <c r="E153" s="6"/>
      <c r="F153" s="6"/>
      <c r="G153" s="6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2:22" ht="15.75" x14ac:dyDescent="0.25">
      <c r="B154" s="94"/>
      <c r="C154" s="85"/>
      <c r="D154" s="85"/>
      <c r="E154" s="85"/>
      <c r="F154" s="85"/>
      <c r="G154" s="85"/>
      <c r="H154" s="85"/>
      <c r="I154" s="85"/>
      <c r="J154" s="85"/>
      <c r="K154" s="85"/>
      <c r="L154" s="18"/>
      <c r="M154" s="18"/>
      <c r="N154" s="18"/>
      <c r="O154" s="18"/>
      <c r="P154" s="18"/>
      <c r="Q154" s="18"/>
      <c r="R154" s="18"/>
    </row>
    <row r="155" spans="2:22" ht="15.75" x14ac:dyDescent="0.25"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18"/>
      <c r="M155" s="18"/>
      <c r="N155" s="18"/>
      <c r="O155" s="18"/>
      <c r="P155" s="18"/>
      <c r="Q155" s="18"/>
      <c r="R155" s="18"/>
    </row>
    <row r="156" spans="2:22" x14ac:dyDescent="0.25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18"/>
      <c r="M156" s="18"/>
      <c r="N156" s="18"/>
      <c r="O156" s="18"/>
      <c r="P156" s="18"/>
      <c r="Q156" s="18"/>
      <c r="R156" s="18"/>
    </row>
    <row r="157" spans="2:22" ht="75" x14ac:dyDescent="0.25">
      <c r="B157" s="76" t="s">
        <v>50</v>
      </c>
      <c r="C157" s="79" t="s">
        <v>1</v>
      </c>
      <c r="D157" s="76" t="s">
        <v>49</v>
      </c>
      <c r="E157" s="76" t="s">
        <v>48</v>
      </c>
      <c r="F157" s="76" t="s">
        <v>57</v>
      </c>
      <c r="G157" s="76" t="s">
        <v>56</v>
      </c>
      <c r="H157" s="78" t="s">
        <v>55</v>
      </c>
      <c r="I157" s="76" t="s">
        <v>54</v>
      </c>
      <c r="J157" s="76" t="s">
        <v>53</v>
      </c>
      <c r="K157" s="76" t="s">
        <v>52</v>
      </c>
      <c r="L157" s="77" t="s">
        <v>51</v>
      </c>
      <c r="M157" s="18"/>
      <c r="N157" s="18"/>
      <c r="O157" s="18"/>
      <c r="P157" s="18"/>
      <c r="Q157" s="18"/>
      <c r="R157" s="18"/>
    </row>
    <row r="158" spans="2:22" ht="17.25" customHeight="1" x14ac:dyDescent="0.25">
      <c r="B158" s="75" t="s">
        <v>34</v>
      </c>
      <c r="C158" s="74">
        <f>SUM(D158:L158)</f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18"/>
      <c r="N158" s="18"/>
      <c r="O158" s="18"/>
      <c r="P158" s="18"/>
      <c r="Q158" s="18"/>
      <c r="R158" s="18"/>
    </row>
    <row r="159" spans="2:22" ht="16.5" x14ac:dyDescent="0.25">
      <c r="B159" s="75" t="s">
        <v>33</v>
      </c>
      <c r="C159" s="74">
        <f>SUM(D159:L159)</f>
        <v>9</v>
      </c>
      <c r="D159" s="73">
        <v>1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8</v>
      </c>
      <c r="K159" s="73">
        <v>0</v>
      </c>
      <c r="L159" s="73">
        <v>0</v>
      </c>
      <c r="M159" s="18"/>
      <c r="N159" s="18"/>
      <c r="O159" s="18"/>
      <c r="P159" s="18"/>
      <c r="Q159" s="18"/>
      <c r="R159" s="18"/>
    </row>
    <row r="160" spans="2:22" ht="16.5" x14ac:dyDescent="0.25">
      <c r="B160" s="75" t="s">
        <v>32</v>
      </c>
      <c r="C160" s="74">
        <f>SUM(D160:L160)</f>
        <v>78</v>
      </c>
      <c r="D160" s="73">
        <v>3</v>
      </c>
      <c r="E160" s="73">
        <v>0</v>
      </c>
      <c r="F160" s="73">
        <v>0</v>
      </c>
      <c r="G160" s="73">
        <v>0</v>
      </c>
      <c r="H160" s="73">
        <v>0</v>
      </c>
      <c r="I160" s="73">
        <v>1</v>
      </c>
      <c r="J160" s="73">
        <v>73</v>
      </c>
      <c r="K160" s="73">
        <v>0</v>
      </c>
      <c r="L160" s="73">
        <v>1</v>
      </c>
      <c r="M160" s="18"/>
      <c r="N160" s="18"/>
      <c r="O160" s="18"/>
      <c r="P160" s="18"/>
      <c r="Q160" s="18"/>
      <c r="R160" s="18"/>
    </row>
    <row r="161" spans="2:18" ht="17.25" thickBot="1" x14ac:dyDescent="0.3">
      <c r="B161" s="72" t="s">
        <v>31</v>
      </c>
      <c r="C161" s="93">
        <f>SUM(D161:L161)</f>
        <v>6</v>
      </c>
      <c r="D161" s="70">
        <v>0</v>
      </c>
      <c r="E161" s="70">
        <v>0</v>
      </c>
      <c r="F161" s="70">
        <v>0</v>
      </c>
      <c r="G161" s="70">
        <v>0</v>
      </c>
      <c r="H161" s="70">
        <v>0</v>
      </c>
      <c r="I161" s="70">
        <v>0</v>
      </c>
      <c r="J161" s="70">
        <v>6</v>
      </c>
      <c r="K161" s="70">
        <v>0</v>
      </c>
      <c r="L161" s="70">
        <v>0</v>
      </c>
      <c r="M161" s="18"/>
      <c r="N161" s="18"/>
      <c r="O161" s="18"/>
      <c r="P161" s="18"/>
      <c r="Q161" s="18"/>
      <c r="R161" s="18"/>
    </row>
    <row r="162" spans="2:18" x14ac:dyDescent="0.25">
      <c r="B162" s="69" t="s">
        <v>1</v>
      </c>
      <c r="C162" s="68">
        <f>SUM(C158:C161)</f>
        <v>93</v>
      </c>
      <c r="D162" s="92">
        <f>SUM(D158:D161)</f>
        <v>4</v>
      </c>
      <c r="E162" s="92">
        <f>SUM(E158:E161)</f>
        <v>0</v>
      </c>
      <c r="F162" s="92">
        <f>SUM(F158:F161)</f>
        <v>0</v>
      </c>
      <c r="G162" s="92">
        <f>SUM(G158:G161)</f>
        <v>0</v>
      </c>
      <c r="H162" s="92">
        <f>SUM(H158:H161)</f>
        <v>0</v>
      </c>
      <c r="I162" s="92">
        <f>SUM(I158:I161)</f>
        <v>1</v>
      </c>
      <c r="J162" s="92">
        <f>SUM(J158:J161)</f>
        <v>87</v>
      </c>
      <c r="K162" s="92">
        <f>SUM(K158:K161)</f>
        <v>0</v>
      </c>
      <c r="L162" s="92">
        <f>SUM(L158:L161)</f>
        <v>1</v>
      </c>
      <c r="M162" s="18"/>
      <c r="N162" s="18"/>
      <c r="O162" s="18"/>
      <c r="P162" s="18"/>
      <c r="Q162" s="18"/>
      <c r="R162" s="18"/>
    </row>
    <row r="163" spans="2:18" ht="15.75" thickBot="1" x14ac:dyDescent="0.3">
      <c r="B163" s="67" t="s">
        <v>19</v>
      </c>
      <c r="C163" s="66">
        <f>SUM(D163:L163)</f>
        <v>1</v>
      </c>
      <c r="D163" s="66">
        <f>D162/$C$162</f>
        <v>4.3010752688172046E-2</v>
      </c>
      <c r="E163" s="66">
        <f>E162/$C$162</f>
        <v>0</v>
      </c>
      <c r="F163" s="66">
        <f>F162/$C$162</f>
        <v>0</v>
      </c>
      <c r="G163" s="66">
        <f>G162/$C$162</f>
        <v>0</v>
      </c>
      <c r="H163" s="66">
        <f>H162/$C$162</f>
        <v>0</v>
      </c>
      <c r="I163" s="66">
        <f>I162/$C$162</f>
        <v>1.0752688172043012E-2</v>
      </c>
      <c r="J163" s="66">
        <f>J162/$C$162</f>
        <v>0.93548387096774188</v>
      </c>
      <c r="K163" s="66">
        <f>K162/$C$162</f>
        <v>0</v>
      </c>
      <c r="L163" s="66">
        <f>L162/$C$162</f>
        <v>1.0752688172043012E-2</v>
      </c>
      <c r="M163" s="18"/>
      <c r="N163" s="18"/>
      <c r="O163" s="18"/>
      <c r="P163" s="18"/>
      <c r="Q163" s="18"/>
      <c r="R163" s="18"/>
    </row>
    <row r="164" spans="2:18" x14ac:dyDescent="0.25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18"/>
      <c r="M164" s="18"/>
      <c r="N164" s="18"/>
      <c r="O164" s="18"/>
      <c r="P164" s="18"/>
      <c r="Q164" s="18"/>
      <c r="R164" s="18"/>
    </row>
    <row r="165" spans="2:18" x14ac:dyDescent="0.25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18"/>
      <c r="M165" s="18"/>
      <c r="N165" s="18"/>
      <c r="O165" s="18"/>
      <c r="P165" s="18"/>
      <c r="Q165" s="18"/>
      <c r="R165" s="18"/>
    </row>
    <row r="166" spans="2:18" ht="16.5" x14ac:dyDescent="0.25">
      <c r="B166" s="91"/>
      <c r="C166" s="88"/>
      <c r="D166" s="87"/>
      <c r="E166" s="87"/>
      <c r="F166" s="90"/>
      <c r="G166" s="89"/>
      <c r="H166" s="88"/>
      <c r="I166" s="88"/>
      <c r="J166" s="87"/>
      <c r="K166" s="87"/>
      <c r="L166" s="18"/>
      <c r="M166" s="18"/>
      <c r="N166" s="18"/>
      <c r="O166" s="18"/>
      <c r="P166" s="18"/>
      <c r="Q166" s="18"/>
      <c r="R166" s="18"/>
    </row>
    <row r="167" spans="2:18" ht="16.5" x14ac:dyDescent="0.25">
      <c r="B167" s="91"/>
      <c r="C167" s="88"/>
      <c r="D167" s="87"/>
      <c r="E167" s="87"/>
      <c r="F167" s="90"/>
      <c r="G167" s="89"/>
      <c r="H167" s="88"/>
      <c r="I167" s="88"/>
      <c r="J167" s="87"/>
      <c r="K167" s="87"/>
      <c r="L167" s="18"/>
      <c r="M167" s="18"/>
      <c r="N167" s="18"/>
      <c r="O167" s="18"/>
      <c r="P167" s="18"/>
      <c r="Q167" s="18"/>
      <c r="R167" s="18"/>
    </row>
    <row r="168" spans="2:18" ht="15.75" x14ac:dyDescent="0.25">
      <c r="B168" s="86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N168" s="86"/>
      <c r="O168" s="85"/>
      <c r="P168" s="85"/>
      <c r="Q168" s="85"/>
      <c r="R168" s="84"/>
    </row>
    <row r="169" spans="2:18" ht="15.75" x14ac:dyDescent="0.25"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2"/>
    </row>
    <row r="170" spans="2:18" x14ac:dyDescent="0.25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0"/>
      <c r="R170"/>
    </row>
    <row r="171" spans="2:18" ht="75" x14ac:dyDescent="0.25">
      <c r="B171" s="76" t="s">
        <v>50</v>
      </c>
      <c r="C171" s="79" t="s">
        <v>1</v>
      </c>
      <c r="D171" s="76" t="s">
        <v>49</v>
      </c>
      <c r="E171" s="76" t="s">
        <v>48</v>
      </c>
      <c r="F171" s="76" t="s">
        <v>47</v>
      </c>
      <c r="G171" s="76" t="s">
        <v>46</v>
      </c>
      <c r="H171" s="78" t="s">
        <v>45</v>
      </c>
      <c r="I171" s="76" t="s">
        <v>44</v>
      </c>
      <c r="J171" s="76" t="s">
        <v>43</v>
      </c>
      <c r="K171" s="77" t="s">
        <v>42</v>
      </c>
      <c r="L171" s="76" t="s">
        <v>41</v>
      </c>
      <c r="M171" s="76" t="s">
        <v>40</v>
      </c>
      <c r="N171" s="76" t="s">
        <v>39</v>
      </c>
      <c r="O171" s="76" t="s">
        <v>38</v>
      </c>
      <c r="P171" s="76" t="s">
        <v>37</v>
      </c>
      <c r="Q171" s="76" t="s">
        <v>36</v>
      </c>
      <c r="R171" s="76" t="s">
        <v>35</v>
      </c>
    </row>
    <row r="172" spans="2:18" ht="16.5" x14ac:dyDescent="0.25">
      <c r="B172" s="75" t="s">
        <v>34</v>
      </c>
      <c r="C172" s="74">
        <f>SUM(D172:R172)</f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</row>
    <row r="173" spans="2:18" ht="16.5" x14ac:dyDescent="0.25">
      <c r="B173" s="75" t="s">
        <v>33</v>
      </c>
      <c r="C173" s="74">
        <f>SUM(D173:R173)</f>
        <v>9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9</v>
      </c>
      <c r="N173" s="73">
        <v>0</v>
      </c>
      <c r="O173" s="73">
        <v>0</v>
      </c>
      <c r="P173" s="73">
        <v>0</v>
      </c>
      <c r="Q173" s="73">
        <v>0</v>
      </c>
      <c r="R173" s="73">
        <v>0</v>
      </c>
    </row>
    <row r="174" spans="2:18" ht="16.5" x14ac:dyDescent="0.25">
      <c r="B174" s="75" t="s">
        <v>32</v>
      </c>
      <c r="C174" s="74">
        <f>SUM(D174:R174)</f>
        <v>78</v>
      </c>
      <c r="D174" s="73">
        <v>6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72</v>
      </c>
      <c r="N174" s="73">
        <v>0</v>
      </c>
      <c r="O174" s="73">
        <v>0</v>
      </c>
      <c r="P174" s="73">
        <v>0</v>
      </c>
      <c r="Q174" s="73">
        <v>0</v>
      </c>
      <c r="R174" s="73">
        <v>0</v>
      </c>
    </row>
    <row r="175" spans="2:18" ht="17.25" thickBot="1" x14ac:dyDescent="0.3">
      <c r="B175" s="72" t="s">
        <v>31</v>
      </c>
      <c r="C175" s="71">
        <f>SUM(D175:R175)</f>
        <v>6</v>
      </c>
      <c r="D175" s="70">
        <v>0</v>
      </c>
      <c r="E175" s="70">
        <v>0</v>
      </c>
      <c r="F175" s="70">
        <v>0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70">
        <v>0</v>
      </c>
      <c r="M175" s="70">
        <v>6</v>
      </c>
      <c r="N175" s="70">
        <v>0</v>
      </c>
      <c r="O175" s="70">
        <v>0</v>
      </c>
      <c r="P175" s="70">
        <v>0</v>
      </c>
      <c r="Q175" s="70">
        <v>0</v>
      </c>
      <c r="R175" s="70">
        <v>0</v>
      </c>
    </row>
    <row r="176" spans="2:18" x14ac:dyDescent="0.25">
      <c r="B176" s="69" t="s">
        <v>1</v>
      </c>
      <c r="C176" s="68">
        <f>SUM(C172:C175)</f>
        <v>93</v>
      </c>
      <c r="D176" s="68">
        <f>SUM(D172:D175)</f>
        <v>6</v>
      </c>
      <c r="E176" s="68">
        <f>SUM(E172:E175)</f>
        <v>0</v>
      </c>
      <c r="F176" s="68">
        <f>SUM(F172:F175)</f>
        <v>0</v>
      </c>
      <c r="G176" s="68">
        <f>SUM(G172:G175)</f>
        <v>0</v>
      </c>
      <c r="H176" s="68">
        <f>SUM(H172:H175)</f>
        <v>0</v>
      </c>
      <c r="I176" s="68">
        <f>SUM(I172:I175)</f>
        <v>0</v>
      </c>
      <c r="J176" s="68">
        <f>SUM(J172:J175)</f>
        <v>0</v>
      </c>
      <c r="K176" s="68">
        <f>SUM(K172:K175)</f>
        <v>0</v>
      </c>
      <c r="L176" s="68">
        <f>SUM(L172:L175)</f>
        <v>0</v>
      </c>
      <c r="M176" s="68">
        <f>SUM(M172:M175)</f>
        <v>87</v>
      </c>
      <c r="N176" s="68">
        <f>SUM(N172:N175)</f>
        <v>0</v>
      </c>
      <c r="O176" s="68">
        <f>SUM(O172:O175)</f>
        <v>0</v>
      </c>
      <c r="P176" s="68">
        <f>SUM(P172:P175)</f>
        <v>0</v>
      </c>
      <c r="Q176" s="68">
        <f>SUM(Q172:Q175)</f>
        <v>0</v>
      </c>
      <c r="R176" s="68">
        <f>SUM(R172:R175)</f>
        <v>0</v>
      </c>
    </row>
    <row r="177" spans="2:19" ht="15.75" thickBot="1" x14ac:dyDescent="0.3">
      <c r="B177" s="67" t="s">
        <v>19</v>
      </c>
      <c r="C177" s="66">
        <f>SUM(D177:Q177)</f>
        <v>1</v>
      </c>
      <c r="D177" s="66">
        <f>D176/$C$176</f>
        <v>6.4516129032258063E-2</v>
      </c>
      <c r="E177" s="66">
        <f>E176/$C$176</f>
        <v>0</v>
      </c>
      <c r="F177" s="66">
        <f>F176/$C$176</f>
        <v>0</v>
      </c>
      <c r="G177" s="66">
        <f>G176/$C$176</f>
        <v>0</v>
      </c>
      <c r="H177" s="66">
        <f>H176/$C$176</f>
        <v>0</v>
      </c>
      <c r="I177" s="66">
        <f>I176/$C$176</f>
        <v>0</v>
      </c>
      <c r="J177" s="66">
        <f>J176/$C$176</f>
        <v>0</v>
      </c>
      <c r="K177" s="66">
        <f>K176/$C$176</f>
        <v>0</v>
      </c>
      <c r="L177" s="66">
        <f>L176/$C$176</f>
        <v>0</v>
      </c>
      <c r="M177" s="66">
        <f>M176/$C$176</f>
        <v>0.93548387096774188</v>
      </c>
      <c r="N177" s="66">
        <f>N176/$C$176</f>
        <v>0</v>
      </c>
      <c r="O177" s="66">
        <f>O176/$C$176</f>
        <v>0</v>
      </c>
      <c r="P177" s="66">
        <f>P176/$C$176</f>
        <v>0</v>
      </c>
      <c r="Q177" s="66">
        <f>Q176/$C$176</f>
        <v>0</v>
      </c>
      <c r="R177" s="66">
        <f>R176/$C$176</f>
        <v>0</v>
      </c>
    </row>
    <row r="178" spans="2:19" x14ac:dyDescent="0.25"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3"/>
    </row>
    <row r="179" spans="2:19" ht="24.75" customHeight="1" x14ac:dyDescent="0.25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3"/>
    </row>
    <row r="180" spans="2:19" x14ac:dyDescent="0.25">
      <c r="B180" s="18"/>
      <c r="C180" s="18"/>
      <c r="D180" s="18"/>
      <c r="E180" s="6"/>
      <c r="F180" s="6"/>
      <c r="G180" s="6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2:19" x14ac:dyDescent="0.25">
      <c r="B181" s="18"/>
      <c r="C181" s="18"/>
      <c r="D181" s="18"/>
      <c r="E181" s="6"/>
      <c r="F181" s="6"/>
      <c r="G181" s="6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2:19" x14ac:dyDescent="0.25">
      <c r="B182" s="18"/>
      <c r="C182" s="18"/>
      <c r="D182" s="18"/>
      <c r="E182" s="6"/>
      <c r="F182" s="6"/>
      <c r="G182" s="6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2:19" ht="16.5" customHeight="1" x14ac:dyDescent="0.25">
      <c r="B183" s="62"/>
      <c r="C183" s="62"/>
      <c r="D183" s="62"/>
      <c r="E183" s="5"/>
      <c r="F183" s="5"/>
      <c r="G183" s="5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</row>
    <row r="184" spans="2:19" ht="44.25" customHeight="1" x14ac:dyDescent="0.2">
      <c r="B184" s="21"/>
      <c r="C184" s="21"/>
      <c r="D184" s="21"/>
      <c r="E184" s="21"/>
      <c r="F184" s="36"/>
      <c r="G184" s="61"/>
      <c r="H184" s="35"/>
      <c r="I184" s="6"/>
      <c r="J184" s="18"/>
      <c r="K184" s="21"/>
      <c r="L184" s="21"/>
      <c r="M184" s="21"/>
      <c r="N184" s="60"/>
      <c r="O184" s="60"/>
      <c r="P184" s="18"/>
      <c r="Q184" s="18"/>
      <c r="R184" s="18"/>
      <c r="S184" s="18"/>
    </row>
    <row r="185" spans="2:19" ht="8.25" customHeight="1" x14ac:dyDescent="0.2">
      <c r="B185" s="21"/>
      <c r="C185" s="21"/>
      <c r="D185" s="21"/>
      <c r="E185" s="21"/>
      <c r="F185" s="36"/>
      <c r="G185" s="35"/>
      <c r="H185" s="35"/>
      <c r="I185" s="6"/>
      <c r="J185" s="18"/>
      <c r="K185" s="21"/>
      <c r="L185" s="21"/>
      <c r="M185" s="21"/>
      <c r="N185" s="60"/>
      <c r="O185" s="60"/>
      <c r="P185" s="18"/>
      <c r="Q185" s="18"/>
      <c r="R185" s="18"/>
      <c r="S185" s="18"/>
    </row>
    <row r="186" spans="2:19" ht="19.5" customHeight="1" x14ac:dyDescent="0.2">
      <c r="B186" s="34" t="s">
        <v>30</v>
      </c>
      <c r="C186" s="34"/>
      <c r="D186" s="33" t="s">
        <v>1</v>
      </c>
      <c r="E186" s="32" t="s">
        <v>19</v>
      </c>
      <c r="F186" s="36"/>
      <c r="G186" s="35"/>
      <c r="H186" s="35"/>
      <c r="I186" s="51"/>
      <c r="J186" s="50"/>
      <c r="K186" s="34" t="s">
        <v>29</v>
      </c>
      <c r="L186" s="34"/>
      <c r="M186" s="33" t="s">
        <v>1</v>
      </c>
      <c r="N186" s="32" t="s">
        <v>19</v>
      </c>
      <c r="O186" s="6"/>
      <c r="P186" s="18"/>
      <c r="Q186" s="18"/>
      <c r="R186" s="18"/>
      <c r="S186" s="18"/>
    </row>
    <row r="187" spans="2:19" ht="19.5" customHeight="1" x14ac:dyDescent="0.25">
      <c r="B187" s="31" t="s">
        <v>28</v>
      </c>
      <c r="C187" s="31"/>
      <c r="D187" s="56">
        <v>1</v>
      </c>
      <c r="E187" s="29">
        <f>D187/$D$191</f>
        <v>1.0752688172043012E-2</v>
      </c>
      <c r="F187" s="36"/>
      <c r="G187"/>
      <c r="H187" s="59"/>
      <c r="J187" s="50"/>
      <c r="K187" s="31" t="s">
        <v>27</v>
      </c>
      <c r="L187" s="31"/>
      <c r="M187" s="56">
        <v>49</v>
      </c>
      <c r="N187" s="29">
        <f>M187/$M$191</f>
        <v>0.5268817204301075</v>
      </c>
      <c r="O187" s="6"/>
      <c r="P187" s="18"/>
      <c r="Q187" s="18"/>
      <c r="R187" s="18"/>
      <c r="S187" s="18"/>
    </row>
    <row r="188" spans="2:19" ht="19.5" customHeight="1" x14ac:dyDescent="0.25">
      <c r="B188" s="31" t="s">
        <v>26</v>
      </c>
      <c r="C188" s="31"/>
      <c r="D188" s="56">
        <v>30</v>
      </c>
      <c r="E188" s="29">
        <f>D188/$D$191</f>
        <v>0.32258064516129031</v>
      </c>
      <c r="F188" s="55"/>
      <c r="G188"/>
      <c r="H188" s="58"/>
      <c r="J188" s="50"/>
      <c r="K188" s="31" t="s">
        <v>25</v>
      </c>
      <c r="L188" s="31"/>
      <c r="M188" s="56">
        <v>34</v>
      </c>
      <c r="N188" s="29">
        <f>M188/$M$191</f>
        <v>0.36559139784946237</v>
      </c>
      <c r="O188" s="6"/>
      <c r="P188" s="18"/>
      <c r="Q188" s="18"/>
      <c r="R188" s="18"/>
      <c r="S188" s="18"/>
    </row>
    <row r="189" spans="2:19" ht="19.5" customHeight="1" x14ac:dyDescent="0.25">
      <c r="B189" s="31" t="s">
        <v>24</v>
      </c>
      <c r="C189" s="31"/>
      <c r="D189" s="56">
        <v>55</v>
      </c>
      <c r="E189" s="29">
        <f>D189/$D$191</f>
        <v>0.59139784946236562</v>
      </c>
      <c r="F189" s="55"/>
      <c r="G189"/>
      <c r="H189"/>
      <c r="I189" s="57"/>
      <c r="J189" s="50"/>
      <c r="K189" s="31" t="s">
        <v>23</v>
      </c>
      <c r="L189" s="31"/>
      <c r="M189" s="56">
        <v>7</v>
      </c>
      <c r="N189" s="29">
        <f>M189/$M$191</f>
        <v>7.5268817204301078E-2</v>
      </c>
      <c r="O189" s="6"/>
      <c r="P189" s="18"/>
      <c r="Q189" s="18"/>
      <c r="R189" s="18"/>
      <c r="S189" s="18"/>
    </row>
    <row r="190" spans="2:19" ht="19.5" customHeight="1" thickBot="1" x14ac:dyDescent="0.3">
      <c r="B190" s="31" t="s">
        <v>22</v>
      </c>
      <c r="C190" s="31"/>
      <c r="D190" s="27">
        <v>7</v>
      </c>
      <c r="E190" s="29">
        <f>D190/$D$191</f>
        <v>7.5268817204301078E-2</v>
      </c>
      <c r="F190" s="55"/>
      <c r="G190" s="35"/>
      <c r="H190" s="35"/>
      <c r="I190" s="54"/>
      <c r="J190" s="50"/>
      <c r="K190" s="53" t="s">
        <v>21</v>
      </c>
      <c r="L190" s="53"/>
      <c r="M190" s="52">
        <v>3</v>
      </c>
      <c r="N190" s="29">
        <f>M190/$M$191</f>
        <v>3.2258064516129031E-2</v>
      </c>
      <c r="O190" s="6"/>
      <c r="P190" s="18"/>
      <c r="Q190" s="18"/>
      <c r="R190" s="18"/>
      <c r="S190" s="18"/>
    </row>
    <row r="191" spans="2:19" ht="19.5" customHeight="1" x14ac:dyDescent="0.2">
      <c r="B191" s="49" t="s">
        <v>1</v>
      </c>
      <c r="C191" s="49"/>
      <c r="D191" s="24">
        <f>SUM(D187:D190)</f>
        <v>93</v>
      </c>
      <c r="E191" s="47">
        <f>SUM(E187:E190)</f>
        <v>1</v>
      </c>
      <c r="F191" s="36"/>
      <c r="G191" s="35"/>
      <c r="H191" s="35"/>
      <c r="I191" s="51"/>
      <c r="J191" s="50"/>
      <c r="K191" s="49" t="s">
        <v>1</v>
      </c>
      <c r="L191" s="49"/>
      <c r="M191" s="48">
        <f>SUM(M187:M190)</f>
        <v>93</v>
      </c>
      <c r="N191" s="47">
        <f>SUM(N187:N190)</f>
        <v>1</v>
      </c>
      <c r="O191" s="6"/>
      <c r="P191" s="18"/>
      <c r="Q191" s="18"/>
      <c r="R191" s="18"/>
      <c r="S191" s="18"/>
    </row>
    <row r="192" spans="2:19" s="37" customFormat="1" ht="16.5" x14ac:dyDescent="0.2">
      <c r="F192" s="46"/>
      <c r="G192" s="45"/>
      <c r="H192" s="45"/>
      <c r="I192" s="44"/>
      <c r="J192" s="43"/>
      <c r="K192" s="42"/>
      <c r="L192" s="42"/>
      <c r="M192" s="41"/>
      <c r="N192" s="40"/>
      <c r="O192" s="39"/>
      <c r="P192" s="38"/>
      <c r="Q192" s="38"/>
      <c r="R192" s="38"/>
      <c r="S192" s="38"/>
    </row>
    <row r="193" spans="2:19" s="37" customFormat="1" ht="16.5" x14ac:dyDescent="0.2">
      <c r="B193" s="42"/>
      <c r="C193" s="42"/>
      <c r="D193" s="41"/>
      <c r="E193" s="40"/>
      <c r="F193" s="46"/>
      <c r="G193" s="45"/>
      <c r="H193" s="45"/>
      <c r="I193" s="44"/>
      <c r="J193" s="43"/>
      <c r="K193" s="42"/>
      <c r="L193" s="42"/>
      <c r="M193" s="41"/>
      <c r="N193" s="40"/>
      <c r="O193" s="39"/>
      <c r="P193" s="38"/>
      <c r="Q193" s="38"/>
      <c r="R193" s="38"/>
      <c r="S193" s="38"/>
    </row>
    <row r="194" spans="2:19" x14ac:dyDescent="0.2">
      <c r="B194" s="6"/>
      <c r="C194" s="6"/>
      <c r="D194" s="6"/>
      <c r="E194" s="6"/>
      <c r="F194" s="36"/>
      <c r="G194" s="35"/>
      <c r="H194" s="35"/>
      <c r="I194" s="18"/>
      <c r="J194" s="18"/>
      <c r="K194" s="18"/>
      <c r="L194" s="18"/>
      <c r="M194" s="6"/>
      <c r="N194" s="18"/>
      <c r="O194" s="18"/>
      <c r="P194" s="18"/>
      <c r="Q194" s="18"/>
      <c r="R194" s="18"/>
    </row>
    <row r="195" spans="2:19" x14ac:dyDescent="0.25">
      <c r="B195" s="6"/>
      <c r="C195" s="6"/>
      <c r="D195" s="6"/>
      <c r="E195" s="6"/>
      <c r="F195" s="6"/>
      <c r="G195" s="6"/>
      <c r="H195" s="18"/>
      <c r="I195" s="18"/>
      <c r="J195" s="18"/>
      <c r="K195" s="18"/>
      <c r="L195" s="18"/>
      <c r="M195" s="6"/>
      <c r="N195" s="18"/>
      <c r="O195" s="18"/>
      <c r="P195" s="18"/>
      <c r="Q195" s="18"/>
      <c r="R195" s="18"/>
    </row>
    <row r="196" spans="2:19" ht="24.75" customHeight="1" x14ac:dyDescent="0.25">
      <c r="I196"/>
      <c r="J196"/>
      <c r="K196"/>
      <c r="L196"/>
      <c r="M196"/>
    </row>
    <row r="197" spans="2:19" ht="19.5" customHeight="1" x14ac:dyDescent="0.25">
      <c r="B197" s="34" t="s">
        <v>20</v>
      </c>
      <c r="C197" s="34"/>
      <c r="D197" s="33" t="s">
        <v>1</v>
      </c>
      <c r="E197" s="32" t="s">
        <v>19</v>
      </c>
      <c r="I197"/>
      <c r="J197"/>
      <c r="K197"/>
      <c r="L197"/>
      <c r="M197"/>
    </row>
    <row r="198" spans="2:19" ht="19.5" customHeight="1" x14ac:dyDescent="0.25">
      <c r="B198" s="31" t="s">
        <v>18</v>
      </c>
      <c r="C198" s="31"/>
      <c r="D198" s="30">
        <v>26</v>
      </c>
      <c r="E198" s="29">
        <f>D198/$D$201</f>
        <v>0.27956989247311825</v>
      </c>
      <c r="I198"/>
      <c r="J198"/>
      <c r="K198"/>
      <c r="L198"/>
      <c r="M198"/>
    </row>
    <row r="199" spans="2:19" ht="19.5" customHeight="1" x14ac:dyDescent="0.25">
      <c r="B199" s="31" t="s">
        <v>17</v>
      </c>
      <c r="C199" s="31"/>
      <c r="D199" s="30">
        <v>65</v>
      </c>
      <c r="E199" s="29">
        <f>D199/$D$201</f>
        <v>0.69892473118279574</v>
      </c>
      <c r="I199"/>
      <c r="J199"/>
      <c r="K199"/>
      <c r="L199"/>
      <c r="M199"/>
    </row>
    <row r="200" spans="2:19" ht="19.5" customHeight="1" thickBot="1" x14ac:dyDescent="0.3">
      <c r="B200" s="28" t="s">
        <v>16</v>
      </c>
      <c r="C200" s="28"/>
      <c r="D200" s="27">
        <v>2</v>
      </c>
      <c r="E200" s="26">
        <f>+D200/D201</f>
        <v>2.1505376344086023E-2</v>
      </c>
      <c r="I200"/>
      <c r="J200"/>
      <c r="K200"/>
      <c r="L200"/>
      <c r="M200"/>
    </row>
    <row r="201" spans="2:19" ht="19.5" customHeight="1" x14ac:dyDescent="0.25">
      <c r="B201" s="25" t="s">
        <v>1</v>
      </c>
      <c r="C201" s="25"/>
      <c r="D201" s="24">
        <f>SUM(D198:D200)</f>
        <v>93</v>
      </c>
      <c r="E201" s="23">
        <f>SUM(E198:E200)</f>
        <v>1</v>
      </c>
      <c r="I201"/>
      <c r="J201"/>
      <c r="K201"/>
      <c r="L201"/>
      <c r="M201"/>
    </row>
    <row r="202" spans="2:19" x14ac:dyDescent="0.25">
      <c r="I202"/>
      <c r="J202"/>
      <c r="K202"/>
      <c r="L202"/>
      <c r="M202"/>
    </row>
    <row r="203" spans="2:19" x14ac:dyDescent="0.25">
      <c r="H203" s="22"/>
      <c r="I203" s="22"/>
      <c r="J203"/>
      <c r="K203"/>
      <c r="L203"/>
      <c r="M203"/>
    </row>
    <row r="207" spans="2:19" x14ac:dyDescent="0.25">
      <c r="B207" s="6"/>
      <c r="C207" s="21"/>
      <c r="D207" s="21"/>
      <c r="E207" s="21"/>
      <c r="F207" s="21"/>
      <c r="G207" s="19"/>
      <c r="H207" s="18"/>
      <c r="I207" s="20"/>
      <c r="J207" s="20"/>
      <c r="K207" s="20"/>
    </row>
    <row r="208" spans="2:19" x14ac:dyDescent="0.25">
      <c r="B208" s="6"/>
      <c r="C208" s="21"/>
      <c r="D208" s="21"/>
      <c r="E208" s="21"/>
      <c r="F208" s="21"/>
      <c r="G208" s="19"/>
      <c r="H208" s="18"/>
      <c r="I208" s="20"/>
      <c r="J208" s="20"/>
      <c r="K208" s="20"/>
    </row>
    <row r="209" spans="2:11" x14ac:dyDescent="0.25">
      <c r="B209" s="6"/>
      <c r="G209" s="19"/>
      <c r="H209" s="5"/>
      <c r="I209" s="5"/>
      <c r="J209" s="5"/>
      <c r="K209" s="18"/>
    </row>
    <row r="210" spans="2:11" ht="12" customHeight="1" x14ac:dyDescent="0.25">
      <c r="B210" s="6"/>
      <c r="G210" s="5"/>
      <c r="H210" s="17"/>
      <c r="I210" s="6"/>
      <c r="J210" s="6"/>
      <c r="K210" s="5"/>
    </row>
    <row r="211" spans="2:11" ht="34.5" customHeight="1" x14ac:dyDescent="0.25">
      <c r="B211" s="16" t="s">
        <v>15</v>
      </c>
      <c r="C211" s="16"/>
      <c r="D211" s="15">
        <v>2024</v>
      </c>
      <c r="E211" s="15">
        <v>2025</v>
      </c>
      <c r="F211" s="14" t="s">
        <v>14</v>
      </c>
      <c r="J211" s="6"/>
      <c r="K211" s="5"/>
    </row>
    <row r="212" spans="2:11" ht="27" customHeight="1" x14ac:dyDescent="0.25">
      <c r="B212" s="13" t="s">
        <v>13</v>
      </c>
      <c r="C212" s="13"/>
      <c r="D212" s="12">
        <v>19</v>
      </c>
      <c r="E212" s="12">
        <v>22</v>
      </c>
      <c r="F212" s="10">
        <f>E212/D212-1</f>
        <v>0.15789473684210531</v>
      </c>
      <c r="J212" s="6"/>
      <c r="K212" s="5"/>
    </row>
    <row r="213" spans="2:11" ht="27" customHeight="1" x14ac:dyDescent="0.25">
      <c r="B213" s="13" t="s">
        <v>12</v>
      </c>
      <c r="C213" s="13"/>
      <c r="D213" s="12">
        <v>18</v>
      </c>
      <c r="E213" s="11">
        <v>21</v>
      </c>
      <c r="F213" s="10">
        <f>E213/D213-1</f>
        <v>0.16666666666666674</v>
      </c>
      <c r="J213" s="6"/>
      <c r="K213" s="5"/>
    </row>
    <row r="214" spans="2:11" ht="27" customHeight="1" x14ac:dyDescent="0.25">
      <c r="B214" s="13" t="s">
        <v>11</v>
      </c>
      <c r="C214" s="13"/>
      <c r="D214" s="12">
        <v>16</v>
      </c>
      <c r="E214" s="11">
        <v>24</v>
      </c>
      <c r="F214" s="10">
        <f>E214/D214-1</f>
        <v>0.5</v>
      </c>
      <c r="J214" s="6"/>
      <c r="K214" s="5"/>
    </row>
    <row r="215" spans="2:11" ht="27" customHeight="1" thickBot="1" x14ac:dyDescent="0.3">
      <c r="B215" s="13" t="s">
        <v>10</v>
      </c>
      <c r="C215" s="13"/>
      <c r="D215" s="12">
        <v>22</v>
      </c>
      <c r="E215" s="11">
        <v>26</v>
      </c>
      <c r="F215" s="10">
        <f>E215/D215-1</f>
        <v>0.18181818181818188</v>
      </c>
      <c r="J215" s="6"/>
      <c r="K215" s="5"/>
    </row>
    <row r="216" spans="2:11" ht="27" hidden="1" customHeight="1" x14ac:dyDescent="0.3">
      <c r="B216" s="13" t="s">
        <v>9</v>
      </c>
      <c r="C216" s="13"/>
      <c r="D216" s="12">
        <v>12</v>
      </c>
      <c r="E216" s="11"/>
      <c r="F216" s="10">
        <f>E216/D216-1</f>
        <v>-1</v>
      </c>
      <c r="J216" s="6"/>
      <c r="K216" s="5"/>
    </row>
    <row r="217" spans="2:11" ht="27" hidden="1" customHeight="1" x14ac:dyDescent="0.3">
      <c r="B217" s="13" t="s">
        <v>8</v>
      </c>
      <c r="C217" s="13"/>
      <c r="D217" s="12">
        <v>22</v>
      </c>
      <c r="E217" s="11"/>
      <c r="F217" s="10">
        <f>E217/D217-1</f>
        <v>-1</v>
      </c>
      <c r="J217" s="6"/>
      <c r="K217" s="5"/>
    </row>
    <row r="218" spans="2:11" ht="27" hidden="1" customHeight="1" x14ac:dyDescent="0.3">
      <c r="B218" s="13" t="s">
        <v>7</v>
      </c>
      <c r="C218" s="13"/>
      <c r="D218" s="12">
        <v>26</v>
      </c>
      <c r="E218" s="11"/>
      <c r="F218" s="10">
        <f>E218/D218-1</f>
        <v>-1</v>
      </c>
      <c r="J218" s="6"/>
      <c r="K218" s="5"/>
    </row>
    <row r="219" spans="2:11" ht="27" hidden="1" customHeight="1" x14ac:dyDescent="0.3">
      <c r="B219" s="13" t="s">
        <v>6</v>
      </c>
      <c r="C219" s="13"/>
      <c r="D219" s="12">
        <v>13</v>
      </c>
      <c r="E219" s="11"/>
      <c r="F219" s="10">
        <f>E219/D219-1</f>
        <v>-1</v>
      </c>
      <c r="J219" s="6"/>
      <c r="K219" s="5"/>
    </row>
    <row r="220" spans="2:11" ht="27" hidden="1" customHeight="1" x14ac:dyDescent="0.3">
      <c r="B220" s="13" t="s">
        <v>5</v>
      </c>
      <c r="C220" s="13"/>
      <c r="D220" s="12">
        <v>14</v>
      </c>
      <c r="E220" s="11"/>
      <c r="F220" s="10">
        <f>E220/D220-1</f>
        <v>-1</v>
      </c>
      <c r="J220" s="6"/>
      <c r="K220" s="5"/>
    </row>
    <row r="221" spans="2:11" ht="27" hidden="1" customHeight="1" x14ac:dyDescent="0.3">
      <c r="B221" s="13" t="s">
        <v>4</v>
      </c>
      <c r="C221" s="13"/>
      <c r="D221" s="12">
        <v>26</v>
      </c>
      <c r="E221" s="11"/>
      <c r="F221" s="10">
        <f>E221/D221-1</f>
        <v>-1</v>
      </c>
      <c r="J221" s="6"/>
      <c r="K221" s="5"/>
    </row>
    <row r="222" spans="2:11" ht="27" hidden="1" customHeight="1" x14ac:dyDescent="0.3">
      <c r="B222" s="13" t="s">
        <v>3</v>
      </c>
      <c r="C222" s="13"/>
      <c r="D222" s="12">
        <v>23</v>
      </c>
      <c r="E222" s="11"/>
      <c r="F222" s="10">
        <f>E222/D222-1</f>
        <v>-1</v>
      </c>
      <c r="J222" s="6"/>
      <c r="K222" s="5"/>
    </row>
    <row r="223" spans="2:11" ht="27" hidden="1" customHeight="1" thickBot="1" x14ac:dyDescent="0.3">
      <c r="B223" s="13" t="s">
        <v>2</v>
      </c>
      <c r="C223" s="13"/>
      <c r="D223" s="12">
        <v>22</v>
      </c>
      <c r="E223" s="11"/>
      <c r="F223" s="10">
        <f>E223/D223-1</f>
        <v>-1</v>
      </c>
      <c r="J223" s="6"/>
      <c r="K223" s="5"/>
    </row>
    <row r="224" spans="2:11" ht="24" customHeight="1" x14ac:dyDescent="0.25">
      <c r="B224" s="9" t="s">
        <v>1</v>
      </c>
      <c r="C224" s="9"/>
      <c r="D224" s="8">
        <f>SUM(D212:D215)</f>
        <v>75</v>
      </c>
      <c r="E224" s="8">
        <f>SUM(E212:E223)</f>
        <v>93</v>
      </c>
      <c r="F224" s="7">
        <f>E224/D224-1</f>
        <v>0.24</v>
      </c>
      <c r="J224" s="6"/>
      <c r="K224" s="5"/>
    </row>
    <row r="225" spans="2:13" x14ac:dyDescent="0.25">
      <c r="I225"/>
      <c r="J225"/>
      <c r="K225"/>
      <c r="L225"/>
      <c r="M225"/>
    </row>
    <row r="226" spans="2:13" x14ac:dyDescent="0.25">
      <c r="B226" s="4"/>
      <c r="I226"/>
      <c r="J226"/>
      <c r="K226"/>
      <c r="L226"/>
      <c r="M226"/>
    </row>
    <row r="227" spans="2:13" x14ac:dyDescent="0.25">
      <c r="B227" s="3" t="s">
        <v>0</v>
      </c>
    </row>
  </sheetData>
  <mergeCells count="77">
    <mergeCell ref="B221:C221"/>
    <mergeCell ref="B222:C222"/>
    <mergeCell ref="B223:C223"/>
    <mergeCell ref="B224:C224"/>
    <mergeCell ref="B215:C215"/>
    <mergeCell ref="B216:C216"/>
    <mergeCell ref="B217:C217"/>
    <mergeCell ref="B218:C218"/>
    <mergeCell ref="B219:C219"/>
    <mergeCell ref="B220:C220"/>
    <mergeCell ref="B201:C201"/>
    <mergeCell ref="C207:F208"/>
    <mergeCell ref="I207:K208"/>
    <mergeCell ref="B211:C211"/>
    <mergeCell ref="B212:C212"/>
    <mergeCell ref="B213:C213"/>
    <mergeCell ref="N130:N131"/>
    <mergeCell ref="K137:L137"/>
    <mergeCell ref="K138:R139"/>
    <mergeCell ref="B151:D151"/>
    <mergeCell ref="B214:C214"/>
    <mergeCell ref="B186:C186"/>
    <mergeCell ref="K186:L186"/>
    <mergeCell ref="B191:C191"/>
    <mergeCell ref="K191:L191"/>
    <mergeCell ref="B197:C197"/>
    <mergeCell ref="B184:E185"/>
    <mergeCell ref="K184:M185"/>
    <mergeCell ref="K104:L104"/>
    <mergeCell ref="K108:L108"/>
    <mergeCell ref="B110:F110"/>
    <mergeCell ref="B112:D112"/>
    <mergeCell ref="H112:I112"/>
    <mergeCell ref="K130:L131"/>
    <mergeCell ref="M130:M131"/>
    <mergeCell ref="B75:C75"/>
    <mergeCell ref="G75:I75"/>
    <mergeCell ref="L79:M79"/>
    <mergeCell ref="G87:I87"/>
    <mergeCell ref="B90:C90"/>
    <mergeCell ref="B96:D97"/>
    <mergeCell ref="K96:O97"/>
    <mergeCell ref="I60:J60"/>
    <mergeCell ref="I61:J61"/>
    <mergeCell ref="I62:J62"/>
    <mergeCell ref="I63:J63"/>
    <mergeCell ref="K101:L101"/>
    <mergeCell ref="I65:J65"/>
    <mergeCell ref="I66:J66"/>
    <mergeCell ref="I67:J67"/>
    <mergeCell ref="K98:L98"/>
    <mergeCell ref="I50:J50"/>
    <mergeCell ref="I51:J51"/>
    <mergeCell ref="I64:J64"/>
    <mergeCell ref="I53:J53"/>
    <mergeCell ref="I54:J54"/>
    <mergeCell ref="I55:J55"/>
    <mergeCell ref="I56:J56"/>
    <mergeCell ref="I57:J57"/>
    <mergeCell ref="I58:J58"/>
    <mergeCell ref="I59:J59"/>
    <mergeCell ref="I52:J52"/>
    <mergeCell ref="J40:N40"/>
    <mergeCell ref="I42:J42"/>
    <mergeCell ref="I43:J43"/>
    <mergeCell ref="I44:J44"/>
    <mergeCell ref="I45:J45"/>
    <mergeCell ref="I46:J46"/>
    <mergeCell ref="I47:J47"/>
    <mergeCell ref="I48:J48"/>
    <mergeCell ref="I49:J49"/>
    <mergeCell ref="B22:C22"/>
    <mergeCell ref="B5:R6"/>
    <mergeCell ref="B7:P7"/>
    <mergeCell ref="B9:P10"/>
    <mergeCell ref="B12:P12"/>
    <mergeCell ref="B17:C17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8" fitToHeight="3" orientation="portrait" r:id="rId1"/>
  <rowBreaks count="2" manualBreakCount="2">
    <brk id="90" min="1" max="18" man="1"/>
    <brk id="168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2025-05-19T14:23:50Z</dcterms:created>
  <dcterms:modified xsi:type="dcterms:W3CDTF">2025-05-19T14:26:06Z</dcterms:modified>
</cp:coreProperties>
</file>