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mayo\"/>
    </mc:Choice>
  </mc:AlternateContent>
  <xr:revisionPtr revIDLastSave="0" documentId="13_ncr:1_{B5A3F852-FB7D-48D7-9EA1-5B3E0A069D18}" xr6:coauthVersionLast="47" xr6:coauthVersionMax="47" xr10:uidLastSave="{00000000-0000-0000-0000-000000000000}"/>
  <bookViews>
    <workbookView xWindow="2730" yWindow="2730" windowWidth="18000" windowHeight="13065" xr2:uid="{292D2493-166E-48FA-ADBB-E23F78814B78}"/>
  </bookViews>
  <sheets>
    <sheet name="Casos del CEM" sheetId="1" r:id="rId1"/>
  </sheets>
  <definedNames>
    <definedName name="_xlnm.Print_Area" localSheetId="0">'Casos del CEM'!$A$1:$S$347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N18" i="1"/>
  <c r="C19" i="1"/>
  <c r="N19" i="1"/>
  <c r="C20" i="1"/>
  <c r="N20" i="1"/>
  <c r="C21" i="1"/>
  <c r="N21" i="1"/>
  <c r="N30" i="1" s="1"/>
  <c r="C22" i="1"/>
  <c r="N22" i="1"/>
  <c r="C23" i="1"/>
  <c r="N23" i="1"/>
  <c r="C24" i="1"/>
  <c r="N24" i="1"/>
  <c r="C25" i="1"/>
  <c r="N25" i="1"/>
  <c r="C26" i="1"/>
  <c r="N26" i="1"/>
  <c r="C27" i="1"/>
  <c r="N27" i="1"/>
  <c r="C28" i="1"/>
  <c r="N28" i="1"/>
  <c r="C29" i="1"/>
  <c r="N29" i="1"/>
  <c r="C30" i="1"/>
  <c r="E31" i="1" s="1"/>
  <c r="D30" i="1"/>
  <c r="E30" i="1"/>
  <c r="O30" i="1"/>
  <c r="P30" i="1"/>
  <c r="Q30" i="1"/>
  <c r="R30" i="1"/>
  <c r="C31" i="1"/>
  <c r="D31" i="1"/>
  <c r="C36" i="1"/>
  <c r="C48" i="1" s="1"/>
  <c r="C49" i="1" s="1"/>
  <c r="C37" i="1"/>
  <c r="C38" i="1"/>
  <c r="C39" i="1"/>
  <c r="C40" i="1"/>
  <c r="C41" i="1"/>
  <c r="C42" i="1"/>
  <c r="C43" i="1"/>
  <c r="C44" i="1"/>
  <c r="C45" i="1"/>
  <c r="C46" i="1"/>
  <c r="C47" i="1"/>
  <c r="D48" i="1"/>
  <c r="O32" i="1" s="1"/>
  <c r="E48" i="1"/>
  <c r="F48" i="1"/>
  <c r="O33" i="1" s="1"/>
  <c r="G48" i="1"/>
  <c r="H48" i="1"/>
  <c r="O34" i="1" s="1"/>
  <c r="I48" i="1"/>
  <c r="J48" i="1"/>
  <c r="J49" i="1" s="1"/>
  <c r="K48" i="1"/>
  <c r="O35" i="1" s="1"/>
  <c r="E49" i="1"/>
  <c r="G49" i="1"/>
  <c r="I49" i="1"/>
  <c r="K49" i="1"/>
  <c r="C54" i="1"/>
  <c r="C55" i="1"/>
  <c r="C66" i="1" s="1"/>
  <c r="C56" i="1"/>
  <c r="C57" i="1"/>
  <c r="C58" i="1"/>
  <c r="C59" i="1"/>
  <c r="C60" i="1"/>
  <c r="C61" i="1"/>
  <c r="C62" i="1"/>
  <c r="C63" i="1"/>
  <c r="C64" i="1"/>
  <c r="C65" i="1"/>
  <c r="D66" i="1"/>
  <c r="E66" i="1"/>
  <c r="F66" i="1"/>
  <c r="F67" i="1" s="1"/>
  <c r="G66" i="1"/>
  <c r="G67" i="1" s="1"/>
  <c r="H66" i="1"/>
  <c r="C80" i="1"/>
  <c r="G80" i="1"/>
  <c r="G92" i="1" s="1"/>
  <c r="K80" i="1"/>
  <c r="O80" i="1"/>
  <c r="O92" i="1" s="1"/>
  <c r="C81" i="1"/>
  <c r="G81" i="1"/>
  <c r="K81" i="1"/>
  <c r="O81" i="1"/>
  <c r="C82" i="1"/>
  <c r="G82" i="1"/>
  <c r="K82" i="1"/>
  <c r="O82" i="1"/>
  <c r="C83" i="1"/>
  <c r="G83" i="1"/>
  <c r="K83" i="1"/>
  <c r="O83" i="1"/>
  <c r="C84" i="1"/>
  <c r="G84" i="1"/>
  <c r="K84" i="1"/>
  <c r="O84" i="1"/>
  <c r="C85" i="1"/>
  <c r="G85" i="1"/>
  <c r="K85" i="1"/>
  <c r="O85" i="1"/>
  <c r="C86" i="1"/>
  <c r="G86" i="1"/>
  <c r="K86" i="1"/>
  <c r="O86" i="1"/>
  <c r="C87" i="1"/>
  <c r="G87" i="1"/>
  <c r="K87" i="1"/>
  <c r="O87" i="1"/>
  <c r="C88" i="1"/>
  <c r="G88" i="1"/>
  <c r="K88" i="1"/>
  <c r="O88" i="1"/>
  <c r="C89" i="1"/>
  <c r="G89" i="1"/>
  <c r="K89" i="1"/>
  <c r="O89" i="1"/>
  <c r="C90" i="1"/>
  <c r="G90" i="1"/>
  <c r="K90" i="1"/>
  <c r="O90" i="1"/>
  <c r="C91" i="1"/>
  <c r="G91" i="1"/>
  <c r="K91" i="1"/>
  <c r="O91" i="1"/>
  <c r="C92" i="1"/>
  <c r="E93" i="1" s="1"/>
  <c r="D92" i="1"/>
  <c r="E92" i="1"/>
  <c r="F92" i="1"/>
  <c r="H92" i="1"/>
  <c r="I92" i="1"/>
  <c r="J92" i="1"/>
  <c r="K92" i="1"/>
  <c r="M93" i="1" s="1"/>
  <c r="L92" i="1"/>
  <c r="M92" i="1"/>
  <c r="N92" i="1"/>
  <c r="P92" i="1"/>
  <c r="Q92" i="1"/>
  <c r="R92" i="1"/>
  <c r="D93" i="1"/>
  <c r="C93" i="1" s="1"/>
  <c r="F93" i="1"/>
  <c r="L93" i="1"/>
  <c r="N93" i="1"/>
  <c r="C105" i="1"/>
  <c r="N105" i="1"/>
  <c r="O105" i="1"/>
  <c r="P105" i="1"/>
  <c r="Q105" i="1"/>
  <c r="C106" i="1"/>
  <c r="C109" i="1" s="1"/>
  <c r="N106" i="1"/>
  <c r="O106" i="1"/>
  <c r="O109" i="1" s="1"/>
  <c r="P106" i="1"/>
  <c r="Q106" i="1"/>
  <c r="Q109" i="1" s="1"/>
  <c r="C107" i="1"/>
  <c r="N107" i="1"/>
  <c r="N109" i="1" s="1"/>
  <c r="O107" i="1"/>
  <c r="P107" i="1"/>
  <c r="Q107" i="1"/>
  <c r="C108" i="1"/>
  <c r="N108" i="1"/>
  <c r="O108" i="1"/>
  <c r="P108" i="1"/>
  <c r="Q108" i="1"/>
  <c r="D109" i="1"/>
  <c r="E109" i="1"/>
  <c r="F109" i="1"/>
  <c r="G109" i="1"/>
  <c r="H109" i="1"/>
  <c r="I109" i="1"/>
  <c r="J109" i="1"/>
  <c r="K109" i="1"/>
  <c r="P109" i="1"/>
  <c r="C116" i="1"/>
  <c r="P116" i="1"/>
  <c r="P120" i="1" s="1"/>
  <c r="R121" i="1" s="1"/>
  <c r="C117" i="1"/>
  <c r="C120" i="1" s="1"/>
  <c r="P117" i="1"/>
  <c r="C118" i="1"/>
  <c r="P118" i="1"/>
  <c r="C119" i="1"/>
  <c r="P119" i="1"/>
  <c r="D120" i="1"/>
  <c r="D121" i="1" s="1"/>
  <c r="E120" i="1"/>
  <c r="F120" i="1"/>
  <c r="F121" i="1" s="1"/>
  <c r="G120" i="1"/>
  <c r="H120" i="1"/>
  <c r="H121" i="1" s="1"/>
  <c r="I120" i="1"/>
  <c r="J120" i="1"/>
  <c r="J121" i="1" s="1"/>
  <c r="K120" i="1"/>
  <c r="L120" i="1"/>
  <c r="L121" i="1" s="1"/>
  <c r="Q120" i="1"/>
  <c r="Q121" i="1" s="1"/>
  <c r="P121" i="1" s="1"/>
  <c r="R120" i="1"/>
  <c r="C130" i="1"/>
  <c r="C131" i="1"/>
  <c r="C134" i="1" s="1"/>
  <c r="C132" i="1"/>
  <c r="C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C146" i="1"/>
  <c r="C147" i="1"/>
  <c r="C148" i="1"/>
  <c r="C149" i="1"/>
  <c r="C171" i="1" s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D171" i="1"/>
  <c r="E171" i="1"/>
  <c r="E172" i="1" s="1"/>
  <c r="F171" i="1"/>
  <c r="G171" i="1"/>
  <c r="G172" i="1" s="1"/>
  <c r="H171" i="1"/>
  <c r="I171" i="1"/>
  <c r="I172" i="1" s="1"/>
  <c r="J171" i="1"/>
  <c r="K171" i="1"/>
  <c r="K172" i="1" s="1"/>
  <c r="L171" i="1"/>
  <c r="M171" i="1"/>
  <c r="M172" i="1" s="1"/>
  <c r="N171" i="1"/>
  <c r="O171" i="1"/>
  <c r="O172" i="1" s="1"/>
  <c r="P171" i="1"/>
  <c r="Q171" i="1"/>
  <c r="Q172" i="1" s="1"/>
  <c r="C178" i="1"/>
  <c r="C203" i="1" s="1"/>
  <c r="C179" i="1"/>
  <c r="C180" i="1"/>
  <c r="C181" i="1"/>
  <c r="C182" i="1"/>
  <c r="H248" i="1" s="1"/>
  <c r="C248" i="1" s="1"/>
  <c r="C183" i="1"/>
  <c r="C184" i="1"/>
  <c r="C185" i="1"/>
  <c r="C186" i="1"/>
  <c r="H252" i="1" s="1"/>
  <c r="C252" i="1" s="1"/>
  <c r="C187" i="1"/>
  <c r="C188" i="1"/>
  <c r="C189" i="1"/>
  <c r="C190" i="1"/>
  <c r="H256" i="1" s="1"/>
  <c r="C256" i="1" s="1"/>
  <c r="C191" i="1"/>
  <c r="C192" i="1"/>
  <c r="C193" i="1"/>
  <c r="C194" i="1"/>
  <c r="H260" i="1" s="1"/>
  <c r="C260" i="1" s="1"/>
  <c r="C195" i="1"/>
  <c r="C196" i="1"/>
  <c r="C197" i="1"/>
  <c r="C198" i="1"/>
  <c r="H264" i="1" s="1"/>
  <c r="C264" i="1" s="1"/>
  <c r="C199" i="1"/>
  <c r="C200" i="1"/>
  <c r="C201" i="1"/>
  <c r="C202" i="1"/>
  <c r="H268" i="1" s="1"/>
  <c r="C268" i="1" s="1"/>
  <c r="D203" i="1"/>
  <c r="E203" i="1"/>
  <c r="F203" i="1"/>
  <c r="F204" i="1" s="1"/>
  <c r="G203" i="1"/>
  <c r="H203" i="1"/>
  <c r="I203" i="1"/>
  <c r="J203" i="1"/>
  <c r="D213" i="1"/>
  <c r="C213" i="1" s="1"/>
  <c r="H213" i="1"/>
  <c r="C214" i="1"/>
  <c r="D214" i="1"/>
  <c r="H214" i="1"/>
  <c r="H238" i="1" s="1"/>
  <c r="D215" i="1"/>
  <c r="C215" i="1" s="1"/>
  <c r="H215" i="1"/>
  <c r="D216" i="1"/>
  <c r="H216" i="1"/>
  <c r="C216" i="1" s="1"/>
  <c r="D217" i="1"/>
  <c r="C217" i="1" s="1"/>
  <c r="H217" i="1"/>
  <c r="C218" i="1"/>
  <c r="D218" i="1"/>
  <c r="H218" i="1"/>
  <c r="D219" i="1"/>
  <c r="C219" i="1" s="1"/>
  <c r="H219" i="1"/>
  <c r="D220" i="1"/>
  <c r="H220" i="1"/>
  <c r="C220" i="1" s="1"/>
  <c r="D221" i="1"/>
  <c r="C221" i="1" s="1"/>
  <c r="H221" i="1"/>
  <c r="C222" i="1"/>
  <c r="D222" i="1"/>
  <c r="H222" i="1"/>
  <c r="D223" i="1"/>
  <c r="C223" i="1" s="1"/>
  <c r="H223" i="1"/>
  <c r="D224" i="1"/>
  <c r="H224" i="1"/>
  <c r="C224" i="1" s="1"/>
  <c r="D225" i="1"/>
  <c r="C225" i="1" s="1"/>
  <c r="H225" i="1"/>
  <c r="C226" i="1"/>
  <c r="D226" i="1"/>
  <c r="H226" i="1"/>
  <c r="D227" i="1"/>
  <c r="C227" i="1" s="1"/>
  <c r="H227" i="1"/>
  <c r="D228" i="1"/>
  <c r="H228" i="1"/>
  <c r="C228" i="1" s="1"/>
  <c r="D229" i="1"/>
  <c r="C229" i="1" s="1"/>
  <c r="H229" i="1"/>
  <c r="C230" i="1"/>
  <c r="D230" i="1"/>
  <c r="H230" i="1"/>
  <c r="D231" i="1"/>
  <c r="C231" i="1" s="1"/>
  <c r="H231" i="1"/>
  <c r="D232" i="1"/>
  <c r="H232" i="1"/>
  <c r="C232" i="1" s="1"/>
  <c r="D233" i="1"/>
  <c r="C233" i="1" s="1"/>
  <c r="H233" i="1"/>
  <c r="C234" i="1"/>
  <c r="D234" i="1"/>
  <c r="H234" i="1"/>
  <c r="D235" i="1"/>
  <c r="C235" i="1" s="1"/>
  <c r="H235" i="1"/>
  <c r="D236" i="1"/>
  <c r="H236" i="1"/>
  <c r="C236" i="1" s="1"/>
  <c r="D237" i="1"/>
  <c r="C237" i="1" s="1"/>
  <c r="H237" i="1"/>
  <c r="E238" i="1"/>
  <c r="F238" i="1"/>
  <c r="G238" i="1"/>
  <c r="I238" i="1"/>
  <c r="J238" i="1"/>
  <c r="K238" i="1"/>
  <c r="H245" i="1"/>
  <c r="C245" i="1" s="1"/>
  <c r="H246" i="1"/>
  <c r="C246" i="1" s="1"/>
  <c r="H247" i="1"/>
  <c r="C247" i="1" s="1"/>
  <c r="H249" i="1"/>
  <c r="C249" i="1" s="1"/>
  <c r="H250" i="1"/>
  <c r="C250" i="1" s="1"/>
  <c r="H251" i="1"/>
  <c r="C251" i="1" s="1"/>
  <c r="H253" i="1"/>
  <c r="C253" i="1" s="1"/>
  <c r="H254" i="1"/>
  <c r="C254" i="1" s="1"/>
  <c r="H255" i="1"/>
  <c r="C255" i="1" s="1"/>
  <c r="H257" i="1"/>
  <c r="C257" i="1" s="1"/>
  <c r="H258" i="1"/>
  <c r="C258" i="1" s="1"/>
  <c r="H259" i="1"/>
  <c r="C259" i="1" s="1"/>
  <c r="H261" i="1"/>
  <c r="C261" i="1" s="1"/>
  <c r="H262" i="1"/>
  <c r="C262" i="1" s="1"/>
  <c r="H263" i="1"/>
  <c r="C263" i="1" s="1"/>
  <c r="H265" i="1"/>
  <c r="C265" i="1" s="1"/>
  <c r="H266" i="1"/>
  <c r="C266" i="1" s="1"/>
  <c r="H267" i="1"/>
  <c r="C267" i="1" s="1"/>
  <c r="D269" i="1"/>
  <c r="E269" i="1"/>
  <c r="F269" i="1"/>
  <c r="G269" i="1"/>
  <c r="D279" i="1"/>
  <c r="M279" i="1"/>
  <c r="D280" i="1"/>
  <c r="M280" i="1"/>
  <c r="D281" i="1"/>
  <c r="M281" i="1"/>
  <c r="D282" i="1"/>
  <c r="M282" i="1"/>
  <c r="E283" i="1"/>
  <c r="F283" i="1"/>
  <c r="N283" i="1"/>
  <c r="O283" i="1"/>
  <c r="M283" i="1" s="1"/>
  <c r="N284" i="1" s="1"/>
  <c r="D294" i="1"/>
  <c r="D295" i="1"/>
  <c r="D296" i="1"/>
  <c r="D297" i="1"/>
  <c r="C298" i="1"/>
  <c r="D298" i="1"/>
  <c r="E298" i="1"/>
  <c r="F298" i="1"/>
  <c r="G298" i="1"/>
  <c r="H298" i="1"/>
  <c r="I298" i="1"/>
  <c r="J298" i="1"/>
  <c r="K298" i="1"/>
  <c r="L298" i="1"/>
  <c r="M29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D321" i="1"/>
  <c r="E321" i="1"/>
  <c r="F321" i="1"/>
  <c r="C331" i="1"/>
  <c r="M331" i="1"/>
  <c r="C332" i="1"/>
  <c r="M332" i="1"/>
  <c r="C333" i="1"/>
  <c r="M333" i="1"/>
  <c r="C334" i="1"/>
  <c r="M334" i="1"/>
  <c r="C335" i="1"/>
  <c r="M335" i="1"/>
  <c r="C336" i="1"/>
  <c r="M336" i="1"/>
  <c r="C337" i="1"/>
  <c r="M337" i="1"/>
  <c r="C338" i="1"/>
  <c r="M338" i="1"/>
  <c r="C339" i="1"/>
  <c r="M339" i="1"/>
  <c r="C340" i="1"/>
  <c r="M340" i="1"/>
  <c r="C341" i="1"/>
  <c r="M341" i="1"/>
  <c r="C342" i="1"/>
  <c r="M342" i="1"/>
  <c r="C343" i="1"/>
  <c r="D343" i="1"/>
  <c r="E343" i="1"/>
  <c r="F343" i="1"/>
  <c r="G343" i="1"/>
  <c r="K343" i="1"/>
  <c r="L343" i="1"/>
  <c r="M343" i="1"/>
  <c r="C110" i="1" l="1"/>
  <c r="G110" i="1"/>
  <c r="K110" i="1"/>
  <c r="I110" i="1"/>
  <c r="E110" i="1"/>
  <c r="P32" i="1"/>
  <c r="O36" i="1"/>
  <c r="K121" i="1"/>
  <c r="E121" i="1"/>
  <c r="C121" i="1" s="1"/>
  <c r="I121" i="1"/>
  <c r="G121" i="1"/>
  <c r="H93" i="1"/>
  <c r="J93" i="1"/>
  <c r="I93" i="1"/>
  <c r="P33" i="1"/>
  <c r="O31" i="1"/>
  <c r="R31" i="1"/>
  <c r="P31" i="1"/>
  <c r="Q31" i="1"/>
  <c r="N31" i="1"/>
  <c r="M284" i="1"/>
  <c r="G204" i="1"/>
  <c r="D204" i="1"/>
  <c r="C204" i="1" s="1"/>
  <c r="H204" i="1"/>
  <c r="J204" i="1"/>
  <c r="E204" i="1"/>
  <c r="I204" i="1"/>
  <c r="J172" i="1"/>
  <c r="D172" i="1"/>
  <c r="C172" i="1" s="1"/>
  <c r="H172" i="1"/>
  <c r="L172" i="1"/>
  <c r="P172" i="1"/>
  <c r="F172" i="1"/>
  <c r="N172" i="1"/>
  <c r="J110" i="1"/>
  <c r="F110" i="1"/>
  <c r="K93" i="1"/>
  <c r="E67" i="1"/>
  <c r="D67" i="1"/>
  <c r="H67" i="1"/>
  <c r="C67" i="1"/>
  <c r="R93" i="1"/>
  <c r="P93" i="1"/>
  <c r="Q93" i="1"/>
  <c r="G135" i="1"/>
  <c r="K135" i="1"/>
  <c r="O135" i="1"/>
  <c r="F135" i="1"/>
  <c r="N135" i="1"/>
  <c r="D135" i="1"/>
  <c r="H135" i="1"/>
  <c r="L135" i="1"/>
  <c r="P135" i="1"/>
  <c r="R135" i="1"/>
  <c r="E135" i="1"/>
  <c r="I135" i="1"/>
  <c r="M135" i="1"/>
  <c r="Q135" i="1"/>
  <c r="J135" i="1"/>
  <c r="P34" i="1"/>
  <c r="H110" i="1"/>
  <c r="D110" i="1"/>
  <c r="P35" i="1"/>
  <c r="D283" i="1"/>
  <c r="F284" i="1" s="1"/>
  <c r="F49" i="1"/>
  <c r="O284" i="1"/>
  <c r="H244" i="1"/>
  <c r="D238" i="1"/>
  <c r="C238" i="1" s="1"/>
  <c r="H49" i="1"/>
  <c r="D49" i="1"/>
  <c r="C244" i="1" l="1"/>
  <c r="C269" i="1" s="1"/>
  <c r="H269" i="1"/>
  <c r="H270" i="1" s="1"/>
  <c r="C135" i="1"/>
  <c r="P36" i="1"/>
  <c r="E284" i="1"/>
  <c r="D284" i="1" s="1"/>
  <c r="O93" i="1"/>
  <c r="G93" i="1"/>
  <c r="G270" i="1" l="1"/>
  <c r="F270" i="1"/>
  <c r="E270" i="1"/>
  <c r="D270" i="1"/>
  <c r="C270" i="1" l="1"/>
</calcChain>
</file>

<file path=xl/sharedStrings.xml><?xml version="1.0" encoding="utf-8"?>
<sst xmlns="http://schemas.openxmlformats.org/spreadsheetml/2006/main" count="499" uniqueCount="135">
  <si>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Registro de casos del CEM / SGIC / Warmi Ñan / MIMP</t>
    </r>
  </si>
  <si>
    <t>Total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</si>
  <si>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</si>
  <si>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</si>
  <si>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</si>
  <si>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</si>
  <si>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</si>
  <si>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</si>
  <si>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</si>
  <si>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</si>
  <si>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</si>
  <si>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</si>
  <si>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</si>
  <si>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</si>
  <si>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Variación porcentual</t>
  </si>
  <si>
    <t>Mes</t>
  </si>
  <si>
    <t>Legal</t>
  </si>
  <si>
    <t>Social</t>
  </si>
  <si>
    <t>Psicología</t>
  </si>
  <si>
    <t>Admisión</t>
  </si>
  <si>
    <t>Centro de Salud</t>
  </si>
  <si>
    <t>Comisaría</t>
  </si>
  <si>
    <t>7 x 24</t>
  </si>
  <si>
    <t>Regular</t>
  </si>
  <si>
    <t>Sexual</t>
  </si>
  <si>
    <t>Física</t>
  </si>
  <si>
    <t>Psicológica</t>
  </si>
  <si>
    <t>Económica</t>
  </si>
  <si>
    <t>60 a más
años</t>
  </si>
  <si>
    <t>18 a 59 
años</t>
  </si>
  <si>
    <t>0 a 17 
años</t>
  </si>
  <si>
    <t>Hombre</t>
  </si>
  <si>
    <t>Mujer</t>
  </si>
  <si>
    <t>Tipo de violencia</t>
  </si>
  <si>
    <t>Grupo de edad de la persona usuaria</t>
  </si>
  <si>
    <t>Sexo de la persona usuaria</t>
  </si>
  <si>
    <t>Número de CEM</t>
  </si>
  <si>
    <t>Categoría del
CEM</t>
  </si>
  <si>
    <t>%</t>
  </si>
  <si>
    <t>Ambos (efectos de alcohol y drogas)</t>
  </si>
  <si>
    <t>Efectos de drogas</t>
  </si>
  <si>
    <t>Efectos de alcohol</t>
  </si>
  <si>
    <t>Sobrio/a</t>
  </si>
  <si>
    <t>Estado en la última agresión</t>
  </si>
  <si>
    <t>* Información estadística preliminar correspondiente al periodo de enero a mayo de 2025.</t>
  </si>
  <si>
    <t>Lima</t>
  </si>
  <si>
    <t>Ucayali</t>
  </si>
  <si>
    <t>Arequipa</t>
  </si>
  <si>
    <t>Tumbes</t>
  </si>
  <si>
    <t>Cusco</t>
  </si>
  <si>
    <t>Tacna</t>
  </si>
  <si>
    <t>Ancash</t>
  </si>
  <si>
    <t>San Martin</t>
  </si>
  <si>
    <t>La Libertad</t>
  </si>
  <si>
    <t>Puno</t>
  </si>
  <si>
    <t>Piura</t>
  </si>
  <si>
    <t>Junin</t>
  </si>
  <si>
    <t>Pasco</t>
  </si>
  <si>
    <t>Moquegua</t>
  </si>
  <si>
    <t>Ica</t>
  </si>
  <si>
    <t>Madre De Dios</t>
  </si>
  <si>
    <t>Huanuco</t>
  </si>
  <si>
    <t>Loreto</t>
  </si>
  <si>
    <t>Ayacucho</t>
  </si>
  <si>
    <t>Lambayeque</t>
  </si>
  <si>
    <t>Callao</t>
  </si>
  <si>
    <t>Cajamarca</t>
  </si>
  <si>
    <t>Apurimac</t>
  </si>
  <si>
    <t>Huancavelica</t>
  </si>
  <si>
    <t>Amazonas</t>
  </si>
  <si>
    <t>2025*</t>
  </si>
  <si>
    <t>Total de Casos</t>
  </si>
  <si>
    <t>Departamento</t>
  </si>
  <si>
    <t>* No se considera los casos de violación sexual mediante engaño.</t>
  </si>
  <si>
    <t>a más</t>
  </si>
  <si>
    <t>a</t>
  </si>
  <si>
    <t>desde</t>
  </si>
  <si>
    <t>Leyenda</t>
  </si>
  <si>
    <t>Si</t>
  </si>
  <si>
    <t>No</t>
  </si>
  <si>
    <t>Severo</t>
  </si>
  <si>
    <t>Moderado</t>
  </si>
  <si>
    <t>Leve</t>
  </si>
  <si>
    <t>Persona usuaria solicitó patrocinio legal del CEM</t>
  </si>
  <si>
    <t>Persona usuaria interpuso denuncia por el último hecho de violencia previa a la intervención del CEM</t>
  </si>
  <si>
    <t>Valoración del riesgo para la integridad de la persona usuaria</t>
  </si>
  <si>
    <t>Figura N° 1: Casos atendidos por los CEM según departamento</t>
  </si>
  <si>
    <t>46 a 59
años</t>
  </si>
  <si>
    <t>36 a 45
años</t>
  </si>
  <si>
    <t>26 a 35
años</t>
  </si>
  <si>
    <t>18 a 25
años</t>
  </si>
  <si>
    <t>12 a 17
años</t>
  </si>
  <si>
    <t>6 a 11
años</t>
  </si>
  <si>
    <t>0 a 5
años</t>
  </si>
  <si>
    <t>Grupo de edad</t>
  </si>
  <si>
    <t>Sexo</t>
  </si>
  <si>
    <t>No sabe/no responde</t>
  </si>
  <si>
    <t>No escucha/o ni habla/o</t>
  </si>
  <si>
    <t>Lengua de señas peruanas</t>
  </si>
  <si>
    <t>Otra lengua extranjera</t>
  </si>
  <si>
    <t>Portugués</t>
  </si>
  <si>
    <t>Castellano</t>
  </si>
  <si>
    <t>Otra lengua indígena u originaria</t>
  </si>
  <si>
    <t>Achuar</t>
  </si>
  <si>
    <t>Matsigenka / Machiguenga</t>
  </si>
  <si>
    <t>Shawi / Chayahuita</t>
  </si>
  <si>
    <t>Shipibo - Konibo</t>
  </si>
  <si>
    <t>Awajún / Aguaruna</t>
  </si>
  <si>
    <t>Asháninka</t>
  </si>
  <si>
    <t>Aimara</t>
  </si>
  <si>
    <t>Quechua</t>
  </si>
  <si>
    <t>Otro</t>
  </si>
  <si>
    <t>Mestizo</t>
  </si>
  <si>
    <t>Blanco</t>
  </si>
  <si>
    <t>Negro, moreno, zambo, mulato, afrodescendiente o parte del pueblo afroperuano</t>
  </si>
  <si>
    <t>Perteneciente o parte de otro pueblo indígena u originario</t>
  </si>
  <si>
    <t>Indígena u originario de la Amazonía</t>
  </si>
  <si>
    <t>Económica o patrimonial</t>
  </si>
  <si>
    <t>Personas Adultas Mayores</t>
  </si>
  <si>
    <t>Personas Adultas</t>
  </si>
  <si>
    <t>Adolescentes</t>
  </si>
  <si>
    <t>Niños y niñas</t>
  </si>
  <si>
    <t>Tipo de Violencia</t>
  </si>
  <si>
    <t>Acoso sexual en espacios públicos</t>
  </si>
  <si>
    <t>Trata de personas con fines de explotación sexual</t>
  </si>
  <si>
    <t>Violación sexual</t>
  </si>
  <si>
    <t>Abandono</t>
  </si>
  <si>
    <t xml:space="preserve">Mes </t>
  </si>
  <si>
    <t>Continuador</t>
  </si>
  <si>
    <t>Derivado</t>
  </si>
  <si>
    <t>Reincidente</t>
  </si>
  <si>
    <t>Reingreso</t>
  </si>
  <si>
    <t>Nuevo</t>
  </si>
  <si>
    <t xml:space="preserve">Periodo: Enero - Mayo, 2025 (Preliminar) </t>
  </si>
  <si>
    <r>
      <t xml:space="preserve"> REPORTE ESTADÍSTICO DE CASOS ATENDIDOS</t>
    </r>
    <r>
      <rPr>
        <b/>
        <sz val="18"/>
        <color indexed="9"/>
        <rFont val="Arial"/>
        <family val="2"/>
      </rPr>
      <t xml:space="preserve"> </t>
    </r>
    <r>
      <rPr>
        <b/>
        <sz val="18"/>
        <color theme="0"/>
        <rFont val="Arial"/>
        <family val="2"/>
      </rPr>
      <t>EN LOS CENTROS EMERGENCIA MUJER (CEM)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</si>
</sst>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Univers"/>
      <family val="2"/>
    </font>
    <font>
      <sz val="11"/>
      <name val="Calibri"/>
      <family val="2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0"/>
      <color theme="0"/>
      <name val="Arial"/>
      <family val="2"/>
    </font>
    <font>
      <sz val="8"/>
      <color theme="0"/>
      <name val="Arial Narrow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color rgb="FFFF8080"/>
      <name val="Arial"/>
      <family val="2"/>
    </font>
    <font>
      <sz val="10"/>
      <name val="Arial Narrow"/>
      <family val="2"/>
    </font>
    <font>
      <i/>
      <sz val="11"/>
      <name val="Arial"/>
      <family val="2"/>
    </font>
    <font>
      <b/>
      <sz val="16"/>
      <color theme="0"/>
      <name val="Arial"/>
      <family val="2"/>
    </font>
    <font>
      <b/>
      <u/>
      <sz val="15"/>
      <color theme="0"/>
      <name val="Arial"/>
      <family val="2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b/>
      <sz val="15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E60008"/>
      </top>
      <bottom/>
      <diagonal/>
    </border>
    <border>
      <left style="hair">
        <color theme="2" tint="-9.9948118533890809E-2"/>
      </left>
      <right/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/>
      <right/>
      <top style="dotted">
        <color theme="2" tint="-9.9948118533890809E-2"/>
      </top>
      <bottom style="medium">
        <color rgb="FFFF0000"/>
      </bottom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 style="hair">
        <color theme="2" tint="-9.9948118533890809E-2"/>
      </left>
      <right/>
      <top/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/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/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/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/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/>
      <top style="hair">
        <color auto="1"/>
      </top>
      <bottom style="medium">
        <color rgb="FFE60008"/>
      </bottom>
      <diagonal/>
    </border>
    <border>
      <left/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/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/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theme="2" tint="-0.499984740745262"/>
      </right>
      <top style="thin">
        <color theme="0"/>
      </top>
      <bottom style="hair">
        <color auto="1"/>
      </bottom>
      <diagonal/>
    </border>
    <border>
      <left/>
      <right style="hair">
        <color theme="2" tint="-0.499984740745262"/>
      </right>
      <top/>
      <bottom style="hair">
        <color auto="1"/>
      </bottom>
      <diagonal/>
    </border>
    <border>
      <left style="hair">
        <color theme="2" tint="-0.499984740745262"/>
      </left>
      <right/>
      <top/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 style="medium">
        <color rgb="FFE60008"/>
      </bottom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 style="thin">
        <color rgb="FFDDEBF7"/>
      </top>
      <bottom/>
      <diagonal/>
    </border>
  </borders>
  <cellStyleXfs count="8">
    <xf numFmtId="0" fontId="0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25" fillId="0" borderId="0" applyBorder="0"/>
    <xf numFmtId="0" fontId="27" fillId="0" borderId="0"/>
    <xf numFmtId="9" fontId="4" fillId="0" borderId="0" applyFont="0" applyFill="0" applyBorder="0" applyAlignment="0" applyProtection="0"/>
    <xf numFmtId="0" fontId="4" fillId="0" borderId="0"/>
  </cellStyleXfs>
  <cellXfs count="270">
    <xf numFmtId="0" fontId="0" fillId="0" borderId="0" xfId="0"/>
    <xf numFmtId="0" fontId="0" fillId="0" borderId="0" xfId="0" applyAlignment="1">
      <alignment vertical="center"/>
    </xf>
    <xf numFmtId="3" fontId="5" fillId="2" borderId="0" xfId="1" applyNumberFormat="1" applyFont="1" applyFill="1" applyAlignment="1">
      <alignment vertical="center"/>
    </xf>
    <xf numFmtId="0" fontId="4" fillId="2" borderId="0" xfId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4" fillId="4" borderId="1" xfId="2" applyNumberFormat="1" applyFont="1" applyFill="1" applyBorder="1" applyAlignment="1">
      <alignment horizontal="center" vertical="center" wrapText="1"/>
    </xf>
    <xf numFmtId="3" fontId="15" fillId="5" borderId="0" xfId="1" applyNumberFormat="1" applyFont="1" applyFill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3" fontId="15" fillId="4" borderId="0" xfId="1" applyNumberFormat="1" applyFont="1" applyFill="1" applyAlignment="1">
      <alignment horizontal="center" vertical="center"/>
    </xf>
    <xf numFmtId="0" fontId="15" fillId="4" borderId="2" xfId="1" applyFont="1" applyFill="1" applyBorder="1" applyAlignment="1">
      <alignment horizontal="center" vertical="center"/>
    </xf>
    <xf numFmtId="164" fontId="14" fillId="0" borderId="3" xfId="2" applyNumberFormat="1" applyFont="1" applyFill="1" applyBorder="1" applyAlignment="1">
      <alignment horizontal="center" vertical="center"/>
    </xf>
    <xf numFmtId="164" fontId="14" fillId="0" borderId="4" xfId="2" applyNumberFormat="1" applyFont="1" applyFill="1" applyBorder="1" applyAlignment="1">
      <alignment horizontal="center" vertical="center"/>
    </xf>
    <xf numFmtId="3" fontId="16" fillId="3" borderId="4" xfId="1" applyNumberFormat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left" vertical="center"/>
    </xf>
    <xf numFmtId="0" fontId="15" fillId="3" borderId="6" xfId="1" applyFont="1" applyFill="1" applyBorder="1" applyAlignment="1">
      <alignment horizontal="left" vertical="center"/>
    </xf>
    <xf numFmtId="3" fontId="17" fillId="0" borderId="7" xfId="1" applyNumberFormat="1" applyFont="1" applyBorder="1" applyAlignment="1">
      <alignment horizontal="center" vertical="center"/>
    </xf>
    <xf numFmtId="3" fontId="15" fillId="0" borderId="8" xfId="1" applyNumberFormat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left" vertical="center"/>
    </xf>
    <xf numFmtId="164" fontId="14" fillId="0" borderId="9" xfId="2" applyNumberFormat="1" applyFont="1" applyFill="1" applyBorder="1" applyAlignment="1">
      <alignment horizontal="center" vertical="center"/>
    </xf>
    <xf numFmtId="164" fontId="14" fillId="0" borderId="10" xfId="2" applyNumberFormat="1" applyFont="1" applyFill="1" applyBorder="1" applyAlignment="1">
      <alignment horizontal="center" vertical="center"/>
    </xf>
    <xf numFmtId="3" fontId="16" fillId="0" borderId="11" xfId="1" applyNumberFormat="1" applyFont="1" applyBorder="1" applyAlignment="1">
      <alignment horizontal="center" vertical="center"/>
    </xf>
    <xf numFmtId="3" fontId="15" fillId="0" borderId="11" xfId="1" applyNumberFormat="1" applyFont="1" applyBorder="1" applyAlignment="1">
      <alignment horizontal="left" vertical="center"/>
    </xf>
    <xf numFmtId="3" fontId="15" fillId="0" borderId="12" xfId="1" applyNumberFormat="1" applyFont="1" applyBorder="1" applyAlignment="1">
      <alignment horizontal="left" vertical="center"/>
    </xf>
    <xf numFmtId="3" fontId="17" fillId="0" borderId="13" xfId="1" applyNumberFormat="1" applyFont="1" applyBorder="1" applyAlignment="1">
      <alignment horizontal="center" vertical="center"/>
    </xf>
    <xf numFmtId="3" fontId="15" fillId="0" borderId="14" xfId="1" applyNumberFormat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left" vertical="center"/>
    </xf>
    <xf numFmtId="164" fontId="15" fillId="0" borderId="3" xfId="2" applyNumberFormat="1" applyFont="1" applyFill="1" applyBorder="1" applyAlignment="1">
      <alignment horizontal="center" vertical="center"/>
    </xf>
    <xf numFmtId="164" fontId="15" fillId="0" borderId="4" xfId="2" applyNumberFormat="1" applyFont="1" applyFill="1" applyBorder="1" applyAlignment="1">
      <alignment horizontal="center" vertical="center"/>
    </xf>
    <xf numFmtId="3" fontId="17" fillId="3" borderId="4" xfId="1" applyNumberFormat="1" applyFont="1" applyFill="1" applyBorder="1" applyAlignment="1">
      <alignment horizontal="center" vertical="center"/>
    </xf>
    <xf numFmtId="164" fontId="15" fillId="0" borderId="9" xfId="2" applyNumberFormat="1" applyFont="1" applyFill="1" applyBorder="1" applyAlignment="1">
      <alignment horizontal="center" vertical="center"/>
    </xf>
    <xf numFmtId="164" fontId="15" fillId="0" borderId="10" xfId="2" applyNumberFormat="1" applyFont="1" applyFill="1" applyBorder="1" applyAlignment="1">
      <alignment horizontal="center" vertical="center"/>
    </xf>
    <xf numFmtId="3" fontId="17" fillId="0" borderId="11" xfId="1" applyNumberFormat="1" applyFont="1" applyBorder="1" applyAlignment="1">
      <alignment horizontal="center" vertical="center"/>
    </xf>
    <xf numFmtId="0" fontId="14" fillId="6" borderId="0" xfId="1" applyFont="1" applyFill="1" applyAlignment="1">
      <alignment horizontal="center" vertical="center" wrapText="1"/>
    </xf>
    <xf numFmtId="0" fontId="14" fillId="6" borderId="15" xfId="1" applyFont="1" applyFill="1" applyBorder="1" applyAlignment="1">
      <alignment horizontal="center" vertical="center" wrapText="1"/>
    </xf>
    <xf numFmtId="0" fontId="14" fillId="7" borderId="16" xfId="1" applyFont="1" applyFill="1" applyBorder="1" applyAlignment="1">
      <alignment horizontal="center" vertical="center" wrapText="1"/>
    </xf>
    <xf numFmtId="0" fontId="14" fillId="6" borderId="17" xfId="1" applyFont="1" applyFill="1" applyBorder="1" applyAlignment="1">
      <alignment horizontal="center" vertical="center" wrapText="1"/>
    </xf>
    <xf numFmtId="0" fontId="14" fillId="6" borderId="18" xfId="1" applyFont="1" applyFill="1" applyBorder="1" applyAlignment="1">
      <alignment horizontal="center" vertical="center" wrapText="1"/>
    </xf>
    <xf numFmtId="0" fontId="14" fillId="6" borderId="17" xfId="1" applyFont="1" applyFill="1" applyBorder="1" applyAlignment="1">
      <alignment horizontal="center" vertical="center" wrapText="1"/>
    </xf>
    <xf numFmtId="0" fontId="14" fillId="6" borderId="19" xfId="1" applyFont="1" applyFill="1" applyBorder="1" applyAlignment="1">
      <alignment horizontal="center" vertical="center" wrapText="1"/>
    </xf>
    <xf numFmtId="0" fontId="14" fillId="7" borderId="18" xfId="1" applyFont="1" applyFill="1" applyBorder="1" applyAlignment="1">
      <alignment horizontal="center" vertical="center" wrapText="1"/>
    </xf>
    <xf numFmtId="0" fontId="14" fillId="6" borderId="20" xfId="1" applyFont="1" applyFill="1" applyBorder="1" applyAlignment="1">
      <alignment horizontal="center" vertical="center" wrapText="1"/>
    </xf>
    <xf numFmtId="0" fontId="4" fillId="2" borderId="0" xfId="1" applyFill="1" applyAlignment="1">
      <alignment horizontal="center" vertical="center"/>
    </xf>
    <xf numFmtId="3" fontId="15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left" vertical="center"/>
    </xf>
    <xf numFmtId="0" fontId="19" fillId="2" borderId="0" xfId="1" applyFont="1" applyFill="1" applyAlignment="1">
      <alignment vertical="center" wrapText="1"/>
    </xf>
    <xf numFmtId="0" fontId="4" fillId="3" borderId="0" xfId="1" applyFill="1" applyAlignment="1">
      <alignment vertical="center"/>
    </xf>
    <xf numFmtId="0" fontId="20" fillId="2" borderId="0" xfId="1" applyFont="1" applyFill="1" applyAlignment="1" applyProtection="1">
      <alignment vertical="center"/>
      <protection hidden="1"/>
    </xf>
    <xf numFmtId="0" fontId="19" fillId="3" borderId="0" xfId="1" applyFont="1" applyFill="1" applyAlignment="1">
      <alignment vertical="center"/>
    </xf>
    <xf numFmtId="3" fontId="15" fillId="2" borderId="0" xfId="1" applyNumberFormat="1" applyFont="1" applyFill="1" applyAlignment="1">
      <alignment vertical="center"/>
    </xf>
    <xf numFmtId="3" fontId="12" fillId="2" borderId="0" xfId="1" applyNumberFormat="1" applyFont="1" applyFill="1" applyAlignment="1">
      <alignment horizontal="center" vertical="center"/>
    </xf>
    <xf numFmtId="3" fontId="5" fillId="2" borderId="0" xfId="1" applyNumberFormat="1" applyFont="1" applyFill="1" applyAlignment="1">
      <alignment vertical="center" wrapText="1"/>
    </xf>
    <xf numFmtId="0" fontId="4" fillId="2" borderId="0" xfId="3" applyFill="1" applyAlignment="1">
      <alignment vertical="center"/>
    </xf>
    <xf numFmtId="164" fontId="15" fillId="2" borderId="0" xfId="2" applyNumberFormat="1" applyFont="1" applyFill="1" applyBorder="1" applyAlignment="1">
      <alignment horizontal="center" vertical="center"/>
    </xf>
    <xf numFmtId="3" fontId="17" fillId="2" borderId="0" xfId="1" applyNumberFormat="1" applyFont="1" applyFill="1" applyAlignment="1">
      <alignment horizontal="center" vertical="center"/>
    </xf>
    <xf numFmtId="3" fontId="5" fillId="2" borderId="0" xfId="1" applyNumberFormat="1" applyFont="1" applyFill="1" applyAlignment="1">
      <alignment horizontal="left" vertical="center"/>
    </xf>
    <xf numFmtId="164" fontId="15" fillId="4" borderId="0" xfId="2" applyNumberFormat="1" applyFont="1" applyFill="1" applyBorder="1" applyAlignment="1">
      <alignment horizontal="center" vertical="center"/>
    </xf>
    <xf numFmtId="3" fontId="15" fillId="4" borderId="1" xfId="1" applyNumberFormat="1" applyFont="1" applyFill="1" applyBorder="1" applyAlignment="1">
      <alignment horizontal="center" vertical="center"/>
    </xf>
    <xf numFmtId="164" fontId="14" fillId="0" borderId="21" xfId="2" applyNumberFormat="1" applyFont="1" applyFill="1" applyBorder="1" applyAlignment="1">
      <alignment horizontal="center" vertical="center"/>
    </xf>
    <xf numFmtId="3" fontId="16" fillId="0" borderId="22" xfId="1" applyNumberFormat="1" applyFont="1" applyBorder="1" applyAlignment="1">
      <alignment horizontal="center" vertical="center"/>
    </xf>
    <xf numFmtId="3" fontId="15" fillId="0" borderId="23" xfId="1" applyNumberFormat="1" applyFont="1" applyBorder="1" applyAlignment="1">
      <alignment horizontal="center" vertical="center"/>
    </xf>
    <xf numFmtId="3" fontId="15" fillId="0" borderId="24" xfId="1" applyNumberFormat="1" applyFont="1" applyBorder="1" applyAlignment="1">
      <alignment horizontal="center" vertical="center"/>
    </xf>
    <xf numFmtId="164" fontId="14" fillId="0" borderId="25" xfId="2" applyNumberFormat="1" applyFont="1" applyFill="1" applyBorder="1" applyAlignment="1">
      <alignment horizontal="center" vertical="center"/>
    </xf>
    <xf numFmtId="3" fontId="16" fillId="0" borderId="26" xfId="1" applyNumberFormat="1" applyFont="1" applyBorder="1" applyAlignment="1">
      <alignment horizontal="center" vertical="center"/>
    </xf>
    <xf numFmtId="3" fontId="16" fillId="0" borderId="25" xfId="1" applyNumberFormat="1" applyFont="1" applyBorder="1" applyAlignment="1">
      <alignment horizontal="center" vertical="center"/>
    </xf>
    <xf numFmtId="3" fontId="15" fillId="0" borderId="27" xfId="1" applyNumberFormat="1" applyFont="1" applyBorder="1" applyAlignment="1">
      <alignment horizontal="center" vertical="center"/>
    </xf>
    <xf numFmtId="3" fontId="15" fillId="0" borderId="28" xfId="1" applyNumberFormat="1" applyFont="1" applyBorder="1" applyAlignment="1">
      <alignment horizontal="center" vertical="center"/>
    </xf>
    <xf numFmtId="164" fontId="15" fillId="0" borderId="21" xfId="2" applyNumberFormat="1" applyFont="1" applyFill="1" applyBorder="1" applyAlignment="1">
      <alignment horizontal="center" vertical="center"/>
    </xf>
    <xf numFmtId="3" fontId="17" fillId="0" borderId="22" xfId="1" applyNumberFormat="1" applyFont="1" applyBorder="1" applyAlignment="1">
      <alignment horizontal="center" vertical="center"/>
    </xf>
    <xf numFmtId="164" fontId="15" fillId="0" borderId="25" xfId="2" applyNumberFormat="1" applyFont="1" applyFill="1" applyBorder="1" applyAlignment="1">
      <alignment horizontal="center" vertical="center"/>
    </xf>
    <xf numFmtId="3" fontId="17" fillId="0" borderId="26" xfId="1" applyNumberFormat="1" applyFont="1" applyBorder="1" applyAlignment="1">
      <alignment horizontal="center" vertical="center"/>
    </xf>
    <xf numFmtId="3" fontId="17" fillId="0" borderId="25" xfId="1" applyNumberFormat="1" applyFont="1" applyBorder="1" applyAlignment="1">
      <alignment horizontal="center" vertical="center"/>
    </xf>
    <xf numFmtId="0" fontId="14" fillId="6" borderId="0" xfId="1" applyFont="1" applyFill="1" applyAlignment="1">
      <alignment horizontal="center" vertical="center" wrapText="1"/>
    </xf>
    <xf numFmtId="0" fontId="21" fillId="3" borderId="0" xfId="1" applyFont="1" applyFill="1" applyAlignment="1">
      <alignment vertical="center"/>
    </xf>
    <xf numFmtId="0" fontId="7" fillId="3" borderId="0" xfId="1" applyFont="1" applyFill="1" applyAlignment="1">
      <alignment horizontal="left" vertical="center"/>
    </xf>
    <xf numFmtId="0" fontId="4" fillId="3" borderId="0" xfId="1" applyFill="1" applyAlignment="1">
      <alignment horizontal="center" vertical="center"/>
    </xf>
    <xf numFmtId="3" fontId="4" fillId="3" borderId="0" xfId="1" applyNumberFormat="1" applyFill="1" applyAlignment="1">
      <alignment horizontal="center" vertical="center"/>
    </xf>
    <xf numFmtId="3" fontId="15" fillId="8" borderId="0" xfId="1" applyNumberFormat="1" applyFont="1" applyFill="1" applyAlignment="1">
      <alignment horizontal="center" vertical="center"/>
    </xf>
    <xf numFmtId="3" fontId="15" fillId="5" borderId="2" xfId="1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3" fontId="17" fillId="0" borderId="29" xfId="1" applyNumberFormat="1" applyFont="1" applyBorder="1" applyAlignment="1">
      <alignment horizontal="center" vertical="center"/>
    </xf>
    <xf numFmtId="3" fontId="17" fillId="0" borderId="30" xfId="1" applyNumberFormat="1" applyFont="1" applyBorder="1" applyAlignment="1">
      <alignment horizontal="center" vertical="center"/>
    </xf>
    <xf numFmtId="3" fontId="17" fillId="2" borderId="30" xfId="1" applyNumberFormat="1" applyFont="1" applyFill="1" applyBorder="1" applyAlignment="1">
      <alignment horizontal="center" vertical="center"/>
    </xf>
    <xf numFmtId="3" fontId="17" fillId="2" borderId="31" xfId="1" applyNumberFormat="1" applyFont="1" applyFill="1" applyBorder="1" applyAlignment="1">
      <alignment horizontal="center" vertical="center"/>
    </xf>
    <xf numFmtId="3" fontId="15" fillId="0" borderId="29" xfId="1" applyNumberFormat="1" applyFont="1" applyBorder="1" applyAlignment="1">
      <alignment horizontal="center" vertical="center"/>
    </xf>
    <xf numFmtId="3" fontId="15" fillId="0" borderId="32" xfId="1" applyNumberFormat="1" applyFont="1" applyBorder="1" applyAlignment="1">
      <alignment horizontal="center" vertical="center"/>
    </xf>
    <xf numFmtId="0" fontId="22" fillId="0" borderId="29" xfId="1" applyFont="1" applyBorder="1" applyAlignment="1">
      <alignment horizontal="left" vertical="center"/>
    </xf>
    <xf numFmtId="3" fontId="17" fillId="0" borderId="33" xfId="1" applyNumberFormat="1" applyFont="1" applyBorder="1" applyAlignment="1">
      <alignment horizontal="center" vertical="center"/>
    </xf>
    <xf numFmtId="3" fontId="17" fillId="0" borderId="34" xfId="1" applyNumberFormat="1" applyFont="1" applyBorder="1" applyAlignment="1">
      <alignment horizontal="center" vertical="center"/>
    </xf>
    <xf numFmtId="3" fontId="17" fillId="2" borderId="34" xfId="1" applyNumberFormat="1" applyFont="1" applyFill="1" applyBorder="1" applyAlignment="1">
      <alignment horizontal="center" vertical="center"/>
    </xf>
    <xf numFmtId="3" fontId="17" fillId="2" borderId="35" xfId="1" applyNumberFormat="1" applyFont="1" applyFill="1" applyBorder="1" applyAlignment="1">
      <alignment horizontal="center" vertical="center"/>
    </xf>
    <xf numFmtId="3" fontId="15" fillId="0" borderId="33" xfId="1" applyNumberFormat="1" applyFont="1" applyBorder="1" applyAlignment="1">
      <alignment horizontal="center" vertical="center"/>
    </xf>
    <xf numFmtId="3" fontId="15" fillId="0" borderId="36" xfId="1" applyNumberFormat="1" applyFont="1" applyBorder="1" applyAlignment="1">
      <alignment horizontal="center" vertical="center"/>
    </xf>
    <xf numFmtId="0" fontId="22" fillId="0" borderId="33" xfId="1" applyFont="1" applyBorder="1" applyAlignment="1">
      <alignment horizontal="left" vertical="center"/>
    </xf>
    <xf numFmtId="3" fontId="17" fillId="0" borderId="37" xfId="1" applyNumberFormat="1" applyFont="1" applyBorder="1" applyAlignment="1">
      <alignment horizontal="center" vertical="center"/>
    </xf>
    <xf numFmtId="3" fontId="17" fillId="0" borderId="38" xfId="1" applyNumberFormat="1" applyFont="1" applyBorder="1" applyAlignment="1">
      <alignment horizontal="center" vertical="center"/>
    </xf>
    <xf numFmtId="3" fontId="17" fillId="2" borderId="39" xfId="1" applyNumberFormat="1" applyFont="1" applyFill="1" applyBorder="1" applyAlignment="1">
      <alignment horizontal="center" vertical="center"/>
    </xf>
    <xf numFmtId="3" fontId="17" fillId="2" borderId="40" xfId="1" applyNumberFormat="1" applyFont="1" applyFill="1" applyBorder="1" applyAlignment="1">
      <alignment horizontal="center" vertical="center"/>
    </xf>
    <xf numFmtId="3" fontId="15" fillId="0" borderId="37" xfId="1" applyNumberFormat="1" applyFont="1" applyBorder="1" applyAlignment="1">
      <alignment horizontal="center" vertical="center"/>
    </xf>
    <xf numFmtId="3" fontId="15" fillId="0" borderId="41" xfId="1" applyNumberFormat="1" applyFont="1" applyBorder="1" applyAlignment="1">
      <alignment horizontal="center" vertical="center"/>
    </xf>
    <xf numFmtId="0" fontId="22" fillId="0" borderId="37" xfId="1" applyFont="1" applyBorder="1" applyAlignment="1">
      <alignment horizontal="left" vertical="center"/>
    </xf>
    <xf numFmtId="0" fontId="14" fillId="6" borderId="42" xfId="1" applyFont="1" applyFill="1" applyBorder="1" applyAlignment="1">
      <alignment horizontal="center" vertical="center" wrapText="1"/>
    </xf>
    <xf numFmtId="0" fontId="14" fillId="6" borderId="43" xfId="1" applyFont="1" applyFill="1" applyBorder="1" applyAlignment="1">
      <alignment horizontal="center" vertical="center" wrapText="1"/>
    </xf>
    <xf numFmtId="0" fontId="14" fillId="7" borderId="44" xfId="1" applyFont="1" applyFill="1" applyBorder="1" applyAlignment="1">
      <alignment horizontal="center" vertical="center" wrapText="1"/>
    </xf>
    <xf numFmtId="0" fontId="14" fillId="6" borderId="45" xfId="1" applyFont="1" applyFill="1" applyBorder="1" applyAlignment="1">
      <alignment horizontal="center" vertical="center"/>
    </xf>
    <xf numFmtId="0" fontId="14" fillId="7" borderId="16" xfId="1" applyFont="1" applyFill="1" applyBorder="1" applyAlignment="1">
      <alignment horizontal="center" vertical="center"/>
    </xf>
    <xf numFmtId="0" fontId="14" fillId="7" borderId="16" xfId="1" applyFont="1" applyFill="1" applyBorder="1" applyAlignment="1">
      <alignment horizontal="center" vertical="center" wrapText="1"/>
    </xf>
    <xf numFmtId="0" fontId="6" fillId="6" borderId="17" xfId="1" applyFont="1" applyFill="1" applyBorder="1" applyAlignment="1">
      <alignment horizontal="center" vertical="center" wrapText="1"/>
    </xf>
    <xf numFmtId="0" fontId="14" fillId="6" borderId="42" xfId="1" applyFont="1" applyFill="1" applyBorder="1" applyAlignment="1">
      <alignment horizontal="center" vertical="center" wrapText="1"/>
    </xf>
    <xf numFmtId="0" fontId="14" fillId="6" borderId="46" xfId="1" applyFont="1" applyFill="1" applyBorder="1" applyAlignment="1">
      <alignment horizontal="center" vertical="center" wrapText="1"/>
    </xf>
    <xf numFmtId="0" fontId="14" fillId="7" borderId="47" xfId="1" applyFont="1" applyFill="1" applyBorder="1" applyAlignment="1">
      <alignment horizontal="center" vertical="center" wrapText="1"/>
    </xf>
    <xf numFmtId="0" fontId="14" fillId="7" borderId="48" xfId="1" applyFont="1" applyFill="1" applyBorder="1" applyAlignment="1">
      <alignment horizontal="center" vertical="center" wrapText="1"/>
    </xf>
    <xf numFmtId="0" fontId="14" fillId="7" borderId="49" xfId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3" fillId="3" borderId="0" xfId="1" applyFont="1" applyFill="1" applyAlignment="1">
      <alignment vertical="center"/>
    </xf>
    <xf numFmtId="164" fontId="15" fillId="9" borderId="50" xfId="2" applyNumberFormat="1" applyFont="1" applyFill="1" applyBorder="1" applyAlignment="1">
      <alignment horizontal="center" vertical="center"/>
    </xf>
    <xf numFmtId="0" fontId="15" fillId="5" borderId="50" xfId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/>
    </xf>
    <xf numFmtId="3" fontId="15" fillId="0" borderId="7" xfId="1" applyNumberFormat="1" applyFont="1" applyBorder="1" applyAlignment="1">
      <alignment horizontal="center" vertical="center"/>
    </xf>
    <xf numFmtId="3" fontId="15" fillId="0" borderId="13" xfId="1" applyNumberFormat="1" applyFont="1" applyBorder="1" applyAlignment="1">
      <alignment horizontal="center" vertical="center"/>
    </xf>
    <xf numFmtId="3" fontId="5" fillId="0" borderId="13" xfId="1" applyNumberFormat="1" applyFont="1" applyBorder="1" applyAlignment="1">
      <alignment horizontal="left" vertical="center"/>
    </xf>
    <xf numFmtId="3" fontId="17" fillId="0" borderId="51" xfId="1" applyNumberFormat="1" applyFont="1" applyBorder="1" applyAlignment="1">
      <alignment horizontal="center" vertical="center"/>
    </xf>
    <xf numFmtId="3" fontId="15" fillId="0" borderId="52" xfId="1" applyNumberFormat="1" applyFont="1" applyBorder="1" applyAlignment="1">
      <alignment horizontal="center" vertical="center"/>
    </xf>
    <xf numFmtId="3" fontId="17" fillId="0" borderId="52" xfId="1" applyNumberFormat="1" applyFont="1" applyBorder="1" applyAlignment="1">
      <alignment horizontal="center" vertical="center"/>
    </xf>
    <xf numFmtId="0" fontId="14" fillId="6" borderId="19" xfId="1" applyFont="1" applyFill="1" applyBorder="1" applyAlignment="1">
      <alignment horizontal="center" vertical="center" wrapText="1"/>
    </xf>
    <xf numFmtId="0" fontId="14" fillId="6" borderId="20" xfId="1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3" fontId="4" fillId="2" borderId="0" xfId="1" applyNumberFormat="1" applyFill="1" applyAlignment="1">
      <alignment vertical="center"/>
    </xf>
    <xf numFmtId="0" fontId="4" fillId="3" borderId="0" xfId="1" applyFill="1" applyAlignment="1">
      <alignment horizontal="left" vertical="center" wrapText="1"/>
    </xf>
    <xf numFmtId="0" fontId="24" fillId="2" borderId="0" xfId="1" applyFont="1" applyFill="1" applyAlignment="1">
      <alignment vertical="center"/>
    </xf>
    <xf numFmtId="3" fontId="15" fillId="5" borderId="50" xfId="1" applyNumberFormat="1" applyFont="1" applyFill="1" applyBorder="1" applyAlignment="1">
      <alignment horizontal="center" vertical="center"/>
    </xf>
    <xf numFmtId="0" fontId="15" fillId="4" borderId="0" xfId="1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vertical="center"/>
    </xf>
    <xf numFmtId="3" fontId="17" fillId="0" borderId="0" xfId="1" applyNumberFormat="1" applyFont="1" applyAlignment="1">
      <alignment horizontal="center" vertical="center"/>
    </xf>
    <xf numFmtId="0" fontId="14" fillId="6" borderId="54" xfId="1" applyFont="1" applyFill="1" applyBorder="1" applyAlignment="1">
      <alignment horizontal="center" vertical="center" wrapText="1"/>
    </xf>
    <xf numFmtId="0" fontId="14" fillId="6" borderId="44" xfId="1" applyFont="1" applyFill="1" applyBorder="1" applyAlignment="1">
      <alignment horizontal="center" vertical="center" wrapText="1"/>
    </xf>
    <xf numFmtId="0" fontId="14" fillId="6" borderId="17" xfId="1" applyFont="1" applyFill="1" applyBorder="1" applyAlignment="1">
      <alignment vertical="center" wrapText="1"/>
    </xf>
    <xf numFmtId="0" fontId="12" fillId="2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1" applyFont="1" applyAlignment="1">
      <alignment horizontal="left" vertical="center" wrapText="1"/>
    </xf>
    <xf numFmtId="0" fontId="19" fillId="3" borderId="0" xfId="1" applyFont="1" applyFill="1" applyAlignment="1">
      <alignment horizontal="left" vertical="center"/>
    </xf>
    <xf numFmtId="3" fontId="17" fillId="0" borderId="55" xfId="1" applyNumberFormat="1" applyFont="1" applyBorder="1" applyAlignment="1">
      <alignment horizontal="center" vertical="center"/>
    </xf>
    <xf numFmtId="3" fontId="15" fillId="0" borderId="55" xfId="1" applyNumberFormat="1" applyFont="1" applyBorder="1" applyAlignment="1">
      <alignment horizontal="center" vertical="center"/>
    </xf>
    <xf numFmtId="3" fontId="17" fillId="0" borderId="56" xfId="1" applyNumberFormat="1" applyFont="1" applyBorder="1" applyAlignment="1">
      <alignment horizontal="center" vertical="center"/>
    </xf>
    <xf numFmtId="3" fontId="15" fillId="0" borderId="56" xfId="1" applyNumberFormat="1" applyFont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14" fillId="7" borderId="18" xfId="1" applyFont="1" applyFill="1" applyBorder="1" applyAlignment="1">
      <alignment horizontal="center" vertical="center" wrapText="1"/>
    </xf>
    <xf numFmtId="0" fontId="11" fillId="0" borderId="0" xfId="4" applyFont="1"/>
    <xf numFmtId="0" fontId="26" fillId="3" borderId="0" xfId="1" applyFont="1" applyFill="1" applyAlignment="1">
      <alignment vertical="center"/>
    </xf>
    <xf numFmtId="0" fontId="0" fillId="3" borderId="0" xfId="0" applyFill="1" applyAlignment="1">
      <alignment vertical="center"/>
    </xf>
    <xf numFmtId="3" fontId="11" fillId="0" borderId="0" xfId="5" applyNumberFormat="1" applyFont="1" applyAlignment="1">
      <alignment horizontal="center"/>
    </xf>
    <xf numFmtId="0" fontId="11" fillId="10" borderId="0" xfId="5" applyFont="1" applyFill="1"/>
    <xf numFmtId="3" fontId="4" fillId="3" borderId="0" xfId="1" applyNumberFormat="1" applyFill="1" applyAlignment="1">
      <alignment vertical="center"/>
    </xf>
    <xf numFmtId="0" fontId="24" fillId="3" borderId="0" xfId="1" applyFont="1" applyFill="1" applyAlignment="1">
      <alignment horizontal="left" vertical="center" wrapText="1"/>
    </xf>
    <xf numFmtId="3" fontId="28" fillId="0" borderId="0" xfId="5" applyNumberFormat="1" applyFont="1" applyAlignment="1">
      <alignment horizontal="center"/>
    </xf>
    <xf numFmtId="0" fontId="11" fillId="11" borderId="0" xfId="5" applyFont="1" applyFill="1"/>
    <xf numFmtId="0" fontId="11" fillId="12" borderId="0" xfId="5" applyFont="1" applyFill="1"/>
    <xf numFmtId="164" fontId="15" fillId="2" borderId="0" xfId="1" applyNumberFormat="1" applyFont="1" applyFill="1" applyAlignment="1">
      <alignment horizontal="center" vertical="center"/>
    </xf>
    <xf numFmtId="0" fontId="11" fillId="13" borderId="0" xfId="5" applyFont="1" applyFill="1"/>
    <xf numFmtId="0" fontId="11" fillId="14" borderId="0" xfId="5" applyFont="1" applyFill="1" applyAlignment="1">
      <alignment horizontal="center" vertical="center"/>
    </xf>
    <xf numFmtId="0" fontId="11" fillId="14" borderId="0" xfId="5" applyFont="1" applyFill="1" applyAlignment="1">
      <alignment horizontal="left" vertical="center"/>
    </xf>
    <xf numFmtId="0" fontId="14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29" fillId="2" borderId="0" xfId="1" applyFont="1" applyFill="1" applyAlignment="1">
      <alignment vertical="center" wrapText="1"/>
    </xf>
    <xf numFmtId="0" fontId="4" fillId="2" borderId="53" xfId="1" applyFill="1" applyBorder="1" applyAlignment="1">
      <alignment vertical="center"/>
    </xf>
    <xf numFmtId="0" fontId="14" fillId="6" borderId="57" xfId="1" applyFont="1" applyFill="1" applyBorder="1" applyAlignment="1">
      <alignment horizontal="center" vertical="center" wrapText="1"/>
    </xf>
    <xf numFmtId="0" fontId="14" fillId="7" borderId="17" xfId="1" applyFont="1" applyFill="1" applyBorder="1" applyAlignment="1">
      <alignment horizontal="center" vertical="center" wrapText="1"/>
    </xf>
    <xf numFmtId="0" fontId="14" fillId="6" borderId="58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vertical="center" wrapText="1"/>
    </xf>
    <xf numFmtId="0" fontId="14" fillId="6" borderId="47" xfId="1" applyFont="1" applyFill="1" applyBorder="1" applyAlignment="1">
      <alignment horizontal="center" vertical="center" wrapText="1"/>
    </xf>
    <xf numFmtId="0" fontId="14" fillId="6" borderId="49" xfId="1" applyFont="1" applyFill="1" applyBorder="1" applyAlignment="1">
      <alignment horizontal="center" vertical="center" wrapText="1"/>
    </xf>
    <xf numFmtId="0" fontId="14" fillId="7" borderId="57" xfId="1" applyFont="1" applyFill="1" applyBorder="1" applyAlignment="1">
      <alignment horizontal="center" vertical="center" wrapText="1"/>
    </xf>
    <xf numFmtId="0" fontId="14" fillId="7" borderId="46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14" fillId="6" borderId="48" xfId="1" applyFont="1" applyFill="1" applyBorder="1" applyAlignment="1">
      <alignment horizontal="center" vertical="center" wrapText="1"/>
    </xf>
    <xf numFmtId="0" fontId="14" fillId="7" borderId="42" xfId="1" applyFont="1" applyFill="1" applyBorder="1" applyAlignment="1">
      <alignment horizontal="center" vertical="center" wrapText="1"/>
    </xf>
    <xf numFmtId="0" fontId="14" fillId="6" borderId="57" xfId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left" vertical="center"/>
    </xf>
    <xf numFmtId="0" fontId="23" fillId="2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59" xfId="1" applyFont="1" applyFill="1" applyBorder="1" applyAlignment="1">
      <alignment vertical="center" wrapText="1"/>
    </xf>
    <xf numFmtId="10" fontId="15" fillId="9" borderId="50" xfId="6" applyNumberFormat="1" applyFont="1" applyFill="1" applyBorder="1" applyAlignment="1">
      <alignment horizontal="center" vertical="center"/>
    </xf>
    <xf numFmtId="0" fontId="15" fillId="5" borderId="50" xfId="1" applyFont="1" applyFill="1" applyBorder="1" applyAlignment="1">
      <alignment horizontal="center" vertical="center"/>
    </xf>
    <xf numFmtId="0" fontId="6" fillId="6" borderId="19" xfId="1" applyFont="1" applyFill="1" applyBorder="1" applyAlignment="1">
      <alignment horizontal="center" vertical="center" wrapText="1"/>
    </xf>
    <xf numFmtId="0" fontId="14" fillId="7" borderId="19" xfId="1" applyFont="1" applyFill="1" applyBorder="1" applyAlignment="1">
      <alignment horizontal="center" vertical="center"/>
    </xf>
    <xf numFmtId="0" fontId="21" fillId="2" borderId="0" xfId="1" applyFont="1" applyFill="1" applyAlignment="1">
      <alignment vertical="center"/>
    </xf>
    <xf numFmtId="164" fontId="15" fillId="0" borderId="0" xfId="6" applyNumberFormat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31" fillId="2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164" fontId="15" fillId="9" borderId="50" xfId="6" applyNumberFormat="1" applyFont="1" applyFill="1" applyBorder="1" applyAlignment="1">
      <alignment horizontal="center" vertical="center"/>
    </xf>
    <xf numFmtId="0" fontId="31" fillId="3" borderId="0" xfId="1" applyFont="1" applyFill="1" applyAlignment="1">
      <alignment vertical="center"/>
    </xf>
    <xf numFmtId="3" fontId="31" fillId="2" borderId="0" xfId="1" applyNumberFormat="1" applyFont="1" applyFill="1" applyAlignment="1">
      <alignment horizontal="center" vertical="center"/>
    </xf>
    <xf numFmtId="0" fontId="32" fillId="3" borderId="0" xfId="1" applyFont="1" applyFill="1" applyAlignment="1">
      <alignment horizontal="center" vertical="center" wrapText="1"/>
    </xf>
    <xf numFmtId="0" fontId="33" fillId="6" borderId="0" xfId="1" applyFont="1" applyFill="1" applyAlignment="1">
      <alignment horizontal="center" vertical="center" wrapText="1"/>
    </xf>
    <xf numFmtId="0" fontId="33" fillId="6" borderId="18" xfId="1" applyFont="1" applyFill="1" applyBorder="1" applyAlignment="1">
      <alignment horizontal="center" vertical="center" wrapText="1"/>
    </xf>
    <xf numFmtId="0" fontId="33" fillId="6" borderId="17" xfId="1" applyFont="1" applyFill="1" applyBorder="1" applyAlignment="1">
      <alignment horizontal="center" vertical="center" wrapText="1"/>
    </xf>
    <xf numFmtId="0" fontId="33" fillId="6" borderId="19" xfId="1" applyFont="1" applyFill="1" applyBorder="1" applyAlignment="1">
      <alignment horizontal="center" vertical="center" wrapText="1"/>
    </xf>
    <xf numFmtId="0" fontId="14" fillId="7" borderId="18" xfId="1" applyFont="1" applyFill="1" applyBorder="1" applyAlignment="1">
      <alignment horizontal="center" vertical="center"/>
    </xf>
    <xf numFmtId="164" fontId="15" fillId="0" borderId="50" xfId="6" applyNumberFormat="1" applyFont="1" applyFill="1" applyBorder="1" applyAlignment="1">
      <alignment horizontal="center" vertical="center"/>
    </xf>
    <xf numFmtId="3" fontId="15" fillId="4" borderId="2" xfId="1" applyNumberFormat="1" applyFont="1" applyFill="1" applyBorder="1" applyAlignment="1">
      <alignment horizontal="center" vertical="center"/>
    </xf>
    <xf numFmtId="3" fontId="15" fillId="9" borderId="2" xfId="1" applyNumberFormat="1" applyFont="1" applyFill="1" applyBorder="1" applyAlignment="1">
      <alignment horizontal="center" vertical="center"/>
    </xf>
    <xf numFmtId="3" fontId="17" fillId="0" borderId="14" xfId="1" applyNumberFormat="1" applyFont="1" applyBorder="1" applyAlignment="1">
      <alignment horizontal="center" vertical="center"/>
    </xf>
    <xf numFmtId="0" fontId="14" fillId="6" borderId="60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4" fillId="6" borderId="45" xfId="1" applyFont="1" applyFill="1" applyBorder="1" applyAlignment="1">
      <alignment horizontal="center" vertical="center" wrapText="1"/>
    </xf>
    <xf numFmtId="0" fontId="12" fillId="4" borderId="18" xfId="1" applyFont="1" applyFill="1" applyBorder="1" applyAlignment="1">
      <alignment horizontal="center" vertical="center" wrapText="1"/>
    </xf>
    <xf numFmtId="0" fontId="14" fillId="6" borderId="19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4" fillId="6" borderId="17" xfId="1" applyFont="1" applyFill="1" applyBorder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0" fontId="35" fillId="3" borderId="0" xfId="1" applyFont="1" applyFill="1" applyAlignment="1">
      <alignment vertical="center"/>
    </xf>
    <xf numFmtId="0" fontId="36" fillId="3" borderId="0" xfId="1" applyFont="1" applyFill="1" applyAlignment="1">
      <alignment vertical="center"/>
    </xf>
    <xf numFmtId="9" fontId="4" fillId="3" borderId="0" xfId="6" applyFill="1" applyAlignment="1">
      <alignment horizontal="center" vertical="center"/>
    </xf>
    <xf numFmtId="0" fontId="37" fillId="3" borderId="0" xfId="1" applyFont="1" applyFill="1" applyAlignment="1">
      <alignment vertical="center"/>
    </xf>
    <xf numFmtId="3" fontId="15" fillId="4" borderId="1" xfId="1" applyNumberFormat="1" applyFont="1" applyFill="1" applyBorder="1" applyAlignment="1">
      <alignment horizontal="center" vertical="center"/>
    </xf>
    <xf numFmtId="3" fontId="15" fillId="5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3" fontId="4" fillId="2" borderId="0" xfId="1" applyNumberForma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17" fillId="2" borderId="0" xfId="2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14" fillId="6" borderId="0" xfId="1" applyFont="1" applyFill="1" applyAlignment="1">
      <alignment horizontal="center" vertical="center"/>
    </xf>
    <xf numFmtId="0" fontId="14" fillId="6" borderId="18" xfId="1" applyFont="1" applyFill="1" applyBorder="1" applyAlignment="1">
      <alignment horizontal="center" vertical="center"/>
    </xf>
    <xf numFmtId="0" fontId="14" fillId="6" borderId="19" xfId="1" applyFont="1" applyFill="1" applyBorder="1" applyAlignment="1">
      <alignment horizontal="center" vertical="center"/>
    </xf>
    <xf numFmtId="0" fontId="36" fillId="3" borderId="0" xfId="1" applyFont="1" applyFill="1" applyAlignment="1">
      <alignment horizontal="left" vertical="center"/>
    </xf>
    <xf numFmtId="0" fontId="36" fillId="2" borderId="0" xfId="1" applyFont="1" applyFill="1" applyAlignment="1">
      <alignment horizontal="left" vertical="center"/>
    </xf>
    <xf numFmtId="0" fontId="3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5" fillId="4" borderId="1" xfId="1" applyFont="1" applyFill="1" applyBorder="1" applyAlignment="1">
      <alignment horizontal="center" vertical="center"/>
    </xf>
    <xf numFmtId="164" fontId="31" fillId="3" borderId="0" xfId="6" applyNumberFormat="1" applyFont="1" applyFill="1" applyAlignment="1">
      <alignment horizontal="center" vertical="center"/>
    </xf>
    <xf numFmtId="3" fontId="31" fillId="3" borderId="0" xfId="1" applyNumberFormat="1" applyFont="1" applyFill="1" applyAlignment="1">
      <alignment horizontal="center" vertical="center"/>
    </xf>
    <xf numFmtId="0" fontId="31" fillId="3" borderId="0" xfId="1" applyFont="1" applyFill="1" applyAlignment="1">
      <alignment horizontal="center" vertical="center"/>
    </xf>
    <xf numFmtId="9" fontId="31" fillId="3" borderId="0" xfId="6" applyFont="1" applyFill="1" applyAlignment="1">
      <alignment horizontal="center" vertical="center"/>
    </xf>
    <xf numFmtId="0" fontId="31" fillId="3" borderId="0" xfId="1" applyFont="1" applyFill="1" applyAlignment="1">
      <alignment horizontal="left" vertical="center"/>
    </xf>
    <xf numFmtId="0" fontId="14" fillId="7" borderId="19" xfId="1" applyFont="1" applyFill="1" applyBorder="1" applyAlignment="1">
      <alignment horizontal="center" vertical="center" wrapText="1"/>
    </xf>
    <xf numFmtId="3" fontId="15" fillId="9" borderId="1" xfId="1" applyNumberFormat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14" fillId="6" borderId="16" xfId="1" applyFont="1" applyFill="1" applyBorder="1" applyAlignment="1">
      <alignment horizontal="center" vertical="center" wrapText="1"/>
    </xf>
    <xf numFmtId="0" fontId="33" fillId="7" borderId="16" xfId="1" applyFont="1" applyFill="1" applyBorder="1" applyAlignment="1">
      <alignment horizontal="center" vertical="center" wrapText="1"/>
    </xf>
    <xf numFmtId="0" fontId="33" fillId="6" borderId="17" xfId="1" applyFont="1" applyFill="1" applyBorder="1" applyAlignment="1">
      <alignment horizontal="center" vertical="center"/>
    </xf>
    <xf numFmtId="0" fontId="37" fillId="2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38" fillId="3" borderId="0" xfId="1" applyFont="1" applyFill="1" applyAlignment="1">
      <alignment horizontal="center" vertical="center" wrapText="1"/>
    </xf>
    <xf numFmtId="0" fontId="4" fillId="15" borderId="0" xfId="1" applyFill="1" applyAlignment="1">
      <alignment vertical="center"/>
    </xf>
    <xf numFmtId="0" fontId="6" fillId="15" borderId="0" xfId="1" applyFont="1" applyFill="1" applyAlignment="1">
      <alignment horizontal="centerContinuous" vertical="center"/>
    </xf>
    <xf numFmtId="0" fontId="31" fillId="15" borderId="0" xfId="1" applyFont="1" applyFill="1" applyAlignment="1">
      <alignment horizontal="centerContinuous" vertical="center"/>
    </xf>
    <xf numFmtId="0" fontId="35" fillId="15" borderId="0" xfId="1" applyFont="1" applyFill="1" applyAlignment="1">
      <alignment horizontal="centerContinuous" vertical="center"/>
    </xf>
    <xf numFmtId="0" fontId="39" fillId="15" borderId="0" xfId="1" applyFont="1" applyFill="1" applyAlignment="1">
      <alignment horizontal="center" vertical="center"/>
    </xf>
    <xf numFmtId="0" fontId="40" fillId="15" borderId="0" xfId="1" applyFont="1" applyFill="1" applyAlignment="1">
      <alignment horizontal="center" vertical="center"/>
    </xf>
    <xf numFmtId="0" fontId="41" fillId="15" borderId="0" xfId="1" applyFont="1" applyFill="1" applyAlignment="1">
      <alignment horizontal="center" vertical="center"/>
    </xf>
    <xf numFmtId="0" fontId="4" fillId="3" borderId="0" xfId="1" applyFill="1" applyAlignment="1">
      <alignment horizontal="centerContinuous" vertical="center"/>
    </xf>
    <xf numFmtId="0" fontId="12" fillId="3" borderId="0" xfId="7" applyFont="1" applyFill="1" applyAlignment="1">
      <alignment horizontal="centerContinuous" vertical="center"/>
    </xf>
    <xf numFmtId="0" fontId="43" fillId="3" borderId="0" xfId="1" applyFont="1" applyFill="1" applyAlignment="1">
      <alignment horizontal="center" vertical="center" wrapText="1"/>
    </xf>
    <xf numFmtId="0" fontId="43" fillId="3" borderId="0" xfId="1" applyFont="1" applyFill="1" applyAlignment="1">
      <alignment horizontal="center" vertical="center" wrapText="1"/>
    </xf>
  </cellXfs>
  <cellStyles count="8">
    <cellStyle name="Normal" xfId="0" builtinId="0"/>
    <cellStyle name="Normal 2 2 2 2" xfId="4" xr:uid="{C5E84B45-A5B3-4586-B8B6-49A1ABB54FDB}"/>
    <cellStyle name="Normal 2 3" xfId="1" xr:uid="{15DB2BDC-FC46-435B-8EA4-F7A06C8FCF0A}"/>
    <cellStyle name="Normal 2 4" xfId="5" xr:uid="{37DDB0C3-EBCE-44D4-BB13-9C7F5C48BB70}"/>
    <cellStyle name="Normal 3 2" xfId="3" xr:uid="{2F401501-A8AB-44E3-921E-72D5B0FD34A5}"/>
    <cellStyle name="Normal_Directorio CEMs - agos - 2009 - UGTAI" xfId="7" xr:uid="{D8CAEC6A-D78A-41A7-BB76-664FB53DA864}"/>
    <cellStyle name="Porcentaje 10" xfId="2" xr:uid="{E870B538-202D-4A53-84F2-4CF37AECE3B5}"/>
    <cellStyle name="Porcentaje 2" xfId="6" xr:uid="{AD7C9E42-3A5B-4C50-8496-E97B39FF56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Gráfico N° 1: Casos atendidos según sexo de la persona usuaria (Porcentaje)</a:t>
            </a:r>
            <a:endParaRPr lang="es-PE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4018809053693093"/>
          <c:y val="2.4820830735615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595113030922041"/>
          <c:y val="0.21648315985198019"/>
          <c:w val="0.40020731085507333"/>
          <c:h val="0.65302393993822083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rgbClr val="EC752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C764-4A75-AC87-A11B60503461}"/>
              </c:ext>
            </c:extLst>
          </c:dPt>
          <c:dPt>
            <c:idx val="1"/>
            <c:bubble3D val="0"/>
            <c:explosion val="1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C764-4A75-AC87-A11B60503461}"/>
              </c:ext>
            </c:extLst>
          </c:dPt>
          <c:dLbls>
            <c:dLbl>
              <c:idx val="0"/>
              <c:layout>
                <c:manualLayout>
                  <c:x val="0.15277777777777768"/>
                  <c:y val="-5.092592592592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64-4A75-AC87-A11B60503461}"/>
                </c:ext>
              </c:extLst>
            </c:dLbl>
            <c:dLbl>
              <c:idx val="1"/>
              <c:layout>
                <c:manualLayout>
                  <c:x val="-0.19661734990421317"/>
                  <c:y val="0.465415494843325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64-4A75-AC87-A11B60503461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'Casos del CEM'!$D$17:$E$17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del CEM'!$D$30:$E$30</c:f>
              <c:numCache>
                <c:formatCode>#,##0</c:formatCode>
                <c:ptCount val="2"/>
                <c:pt idx="0">
                  <c:v>60294</c:v>
                </c:pt>
                <c:pt idx="1">
                  <c:v>11402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64-4A75-AC87-A11B60503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0053798677376"/>
          <c:y val="0.20022338541001736"/>
          <c:w val="0.68529366235403599"/>
          <c:h val="0.79977661458998262"/>
        </c:manualLayout>
      </c:layout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0451-43CC-AAD8-E11361A7A9F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0451-43CC-AAD8-E11361A7A9F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0451-43CC-AAD8-E11361A7A9F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0451-43CC-AAD8-E11361A7A9FA}"/>
              </c:ext>
            </c:extLst>
          </c:dPt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51-43CC-AAD8-E11361A7A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Ref>
              <c:f>'Casos del CEM'!$O$32:$O$35</c:f>
              <c:numCache>
                <c:formatCode>#,##0</c:formatCode>
                <c:ptCount val="4"/>
                <c:pt idx="0">
                  <c:v>13850</c:v>
                </c:pt>
                <c:pt idx="1">
                  <c:v>12238</c:v>
                </c:pt>
                <c:pt idx="2">
                  <c:v>40988</c:v>
                </c:pt>
                <c:pt idx="3">
                  <c:v>4620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51-43CC-AAD8-E11361A7A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6484264"/>
        <c:axId val="346482696"/>
      </c:barChart>
      <c:catAx>
        <c:axId val="346484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2696"/>
        <c:crosses val="autoZero"/>
        <c:auto val="0"/>
        <c:lblAlgn val="ctr"/>
        <c:lblOffset val="100"/>
        <c:noMultiLvlLbl val="0"/>
      </c:catAx>
      <c:valAx>
        <c:axId val="346482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>
                <a:latin typeface="Arial Narrow" panose="020B0606020202030204" pitchFamily="34" charset="0"/>
              </a:rPr>
              <a:t>Gráfico N° 4: Casos atendidos por grupos de edad de la persona usuaria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980753801236915"/>
          <c:y val="0.19690736441098994"/>
          <c:w val="0.73095817231531801"/>
          <c:h val="0.72220151242598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del CEM'!$M$105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CEM'!$N$105:$Q$105</c:f>
              <c:numCache>
                <c:formatCode>#,##0</c:formatCode>
                <c:ptCount val="4"/>
                <c:pt idx="0">
                  <c:v>84</c:v>
                </c:pt>
                <c:pt idx="1">
                  <c:v>17</c:v>
                </c:pt>
                <c:pt idx="2">
                  <c:v>132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D-4FDB-90F9-38055C900E3D}"/>
            </c:ext>
          </c:extLst>
        </c:ser>
        <c:ser>
          <c:idx val="1"/>
          <c:order val="1"/>
          <c:tx>
            <c:strRef>
              <c:f>'Casos del CEM'!$M$106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CEM'!$N$106:$Q$106</c:f>
              <c:numCache>
                <c:formatCode>#,##0</c:formatCode>
                <c:ptCount val="4"/>
                <c:pt idx="0">
                  <c:v>7310</c:v>
                </c:pt>
                <c:pt idx="1">
                  <c:v>3478</c:v>
                </c:pt>
                <c:pt idx="2">
                  <c:v>18197</c:v>
                </c:pt>
                <c:pt idx="3">
                  <c:v>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D-4FDB-90F9-38055C900E3D}"/>
            </c:ext>
          </c:extLst>
        </c:ser>
        <c:ser>
          <c:idx val="2"/>
          <c:order val="2"/>
          <c:tx>
            <c:strRef>
              <c:f>'Casos del CEM'!$M$107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CEM'!$N$107:$Q$107</c:f>
              <c:numCache>
                <c:formatCode>#,##0</c:formatCode>
                <c:ptCount val="4"/>
                <c:pt idx="0">
                  <c:v>3781</c:v>
                </c:pt>
                <c:pt idx="1">
                  <c:v>2939</c:v>
                </c:pt>
                <c:pt idx="2">
                  <c:v>18120</c:v>
                </c:pt>
                <c:pt idx="3">
                  <c:v>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6D-4FDB-90F9-38055C900E3D}"/>
            </c:ext>
          </c:extLst>
        </c:ser>
        <c:ser>
          <c:idx val="3"/>
          <c:order val="3"/>
          <c:tx>
            <c:strRef>
              <c:f>'Casos del CEM'!$M$108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CEM'!$N$108:$Q$108</c:f>
              <c:numCache>
                <c:formatCode>#,##0</c:formatCode>
                <c:ptCount val="4"/>
                <c:pt idx="0">
                  <c:v>2675</c:v>
                </c:pt>
                <c:pt idx="1">
                  <c:v>5804</c:v>
                </c:pt>
                <c:pt idx="2">
                  <c:v>4539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6D-4FDB-90F9-38055C900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480736"/>
        <c:axId val="346481128"/>
      </c:barChart>
      <c:catAx>
        <c:axId val="34648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1128"/>
        <c:crosses val="autoZero"/>
        <c:auto val="1"/>
        <c:lblAlgn val="ctr"/>
        <c:lblOffset val="100"/>
        <c:noMultiLvlLbl val="0"/>
      </c:catAx>
      <c:valAx>
        <c:axId val="34648112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64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5: Ranking de casos de violación sexual* según departamento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CEM'!$M$213:$M$237</c:f>
              <c:strCache>
                <c:ptCount val="25"/>
                <c:pt idx="0">
                  <c:v>Moquegua</c:v>
                </c:pt>
                <c:pt idx="1">
                  <c:v>Pasco</c:v>
                </c:pt>
                <c:pt idx="2">
                  <c:v>Tumbes</c:v>
                </c:pt>
                <c:pt idx="3">
                  <c:v>Huancavelica</c:v>
                </c:pt>
                <c:pt idx="4">
                  <c:v>Madre De Dios</c:v>
                </c:pt>
                <c:pt idx="5">
                  <c:v>Tacna</c:v>
                </c:pt>
                <c:pt idx="6">
                  <c:v>Amazonas</c:v>
                </c:pt>
                <c:pt idx="7">
                  <c:v>Apurimac</c:v>
                </c:pt>
                <c:pt idx="8">
                  <c:v>Lambayeque</c:v>
                </c:pt>
                <c:pt idx="9">
                  <c:v>Callao</c:v>
                </c:pt>
                <c:pt idx="10">
                  <c:v>Cajamarca</c:v>
                </c:pt>
                <c:pt idx="11">
                  <c:v>Loreto</c:v>
                </c:pt>
                <c:pt idx="12">
                  <c:v>Puno</c:v>
                </c:pt>
                <c:pt idx="13">
                  <c:v>Piura</c:v>
                </c:pt>
                <c:pt idx="14">
                  <c:v>Ucayali</c:v>
                </c:pt>
                <c:pt idx="15">
                  <c:v>Ancash</c:v>
                </c:pt>
                <c:pt idx="16">
                  <c:v>Ica</c:v>
                </c:pt>
                <c:pt idx="17">
                  <c:v>Huanuco</c:v>
                </c:pt>
                <c:pt idx="18">
                  <c:v>Ayacucho</c:v>
                </c:pt>
                <c:pt idx="19">
                  <c:v>San Martin</c:v>
                </c:pt>
                <c:pt idx="20">
                  <c:v>La Libertad</c:v>
                </c:pt>
                <c:pt idx="21">
                  <c:v>Junin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CEM'!$N$213:$N$237</c:f>
              <c:numCache>
                <c:formatCode>#,##0</c:formatCode>
                <c:ptCount val="25"/>
                <c:pt idx="0">
                  <c:v>31</c:v>
                </c:pt>
                <c:pt idx="1">
                  <c:v>48</c:v>
                </c:pt>
                <c:pt idx="2">
                  <c:v>52</c:v>
                </c:pt>
                <c:pt idx="3">
                  <c:v>64</c:v>
                </c:pt>
                <c:pt idx="4">
                  <c:v>66</c:v>
                </c:pt>
                <c:pt idx="5">
                  <c:v>80</c:v>
                </c:pt>
                <c:pt idx="6">
                  <c:v>90</c:v>
                </c:pt>
                <c:pt idx="7">
                  <c:v>92</c:v>
                </c:pt>
                <c:pt idx="8">
                  <c:v>121</c:v>
                </c:pt>
                <c:pt idx="9">
                  <c:v>125</c:v>
                </c:pt>
                <c:pt idx="10">
                  <c:v>149</c:v>
                </c:pt>
                <c:pt idx="11">
                  <c:v>152</c:v>
                </c:pt>
                <c:pt idx="12">
                  <c:v>155</c:v>
                </c:pt>
                <c:pt idx="13">
                  <c:v>156</c:v>
                </c:pt>
                <c:pt idx="14">
                  <c:v>166</c:v>
                </c:pt>
                <c:pt idx="15">
                  <c:v>181</c:v>
                </c:pt>
                <c:pt idx="16">
                  <c:v>196</c:v>
                </c:pt>
                <c:pt idx="17">
                  <c:v>203</c:v>
                </c:pt>
                <c:pt idx="18">
                  <c:v>221</c:v>
                </c:pt>
                <c:pt idx="19">
                  <c:v>242</c:v>
                </c:pt>
                <c:pt idx="20">
                  <c:v>268</c:v>
                </c:pt>
                <c:pt idx="21">
                  <c:v>274</c:v>
                </c:pt>
                <c:pt idx="22">
                  <c:v>380</c:v>
                </c:pt>
                <c:pt idx="23">
                  <c:v>454</c:v>
                </c:pt>
                <c:pt idx="24">
                  <c:v>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0-49C3-BE07-E93FE7A17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 b="1">
                <a:latin typeface="Arial Narrow" panose="020B0606020202030204" pitchFamily="34" charset="0"/>
              </a:rPr>
              <a:t>Gráfico N° 3: Casos atendidos según condición</a:t>
            </a:r>
            <a:r>
              <a:rPr lang="es-PE" sz="1400" b="1" baseline="0">
                <a:latin typeface="Arial Narrow" panose="020B0606020202030204" pitchFamily="34" charset="0"/>
              </a:rPr>
              <a:t> del caso</a:t>
            </a:r>
            <a:endParaRPr lang="es-PE" sz="1400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B20D-4CE7-8DDE-BF1D1117A3F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B20D-4CE7-8DDE-BF1D1117A3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B20D-4CE7-8DDE-BF1D1117A3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B20D-4CE7-8DDE-BF1D1117A3F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B20D-4CE7-8DDE-BF1D1117A3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CEM'!$D$53:$H$53</c:f>
              <c:strCache>
                <c:ptCount val="5"/>
                <c:pt idx="0">
                  <c:v>Nuevo</c:v>
                </c:pt>
                <c:pt idx="1">
                  <c:v>Reingreso</c:v>
                </c:pt>
                <c:pt idx="2">
                  <c:v>Reincidente</c:v>
                </c:pt>
                <c:pt idx="3">
                  <c:v>Derivado</c:v>
                </c:pt>
                <c:pt idx="4">
                  <c:v>Continuador</c:v>
                </c:pt>
              </c:strCache>
            </c:strRef>
          </c:cat>
          <c:val>
            <c:numRef>
              <c:f>'Casos del CEM'!$D$66:$H$66</c:f>
              <c:numCache>
                <c:formatCode>#,##0</c:formatCode>
                <c:ptCount val="5"/>
                <c:pt idx="0">
                  <c:v>49830</c:v>
                </c:pt>
                <c:pt idx="1">
                  <c:v>8704</c:v>
                </c:pt>
                <c:pt idx="2">
                  <c:v>8268</c:v>
                </c:pt>
                <c:pt idx="3">
                  <c:v>4743</c:v>
                </c:pt>
                <c:pt idx="4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0D-4CE7-8DDE-BF1D1117A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99392"/>
        <c:axId val="347197824"/>
      </c:barChart>
      <c:catAx>
        <c:axId val="3471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7824"/>
        <c:crosses val="autoZero"/>
        <c:auto val="1"/>
        <c:lblAlgn val="ctr"/>
        <c:lblOffset val="100"/>
        <c:noMultiLvlLbl val="0"/>
      </c:catAx>
      <c:valAx>
        <c:axId val="34719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471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6: Ranking de casos atendidos en los últimos cinco años según departamento. Periodo: 2021 - 2025*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CEM'!$J$244:$J$268</c:f>
              <c:strCache>
                <c:ptCount val="25"/>
                <c:pt idx="0">
                  <c:v>Madre De Dios</c:v>
                </c:pt>
                <c:pt idx="1">
                  <c:v>Pasco</c:v>
                </c:pt>
                <c:pt idx="2">
                  <c:v>Moquegua</c:v>
                </c:pt>
                <c:pt idx="3">
                  <c:v>Amazonas</c:v>
                </c:pt>
                <c:pt idx="4">
                  <c:v>Tumbes</c:v>
                </c:pt>
                <c:pt idx="5">
                  <c:v>Huancavelica</c:v>
                </c:pt>
                <c:pt idx="6">
                  <c:v>Ucayali</c:v>
                </c:pt>
                <c:pt idx="7">
                  <c:v>Tacna</c:v>
                </c:pt>
                <c:pt idx="8">
                  <c:v>Loreto</c:v>
                </c:pt>
                <c:pt idx="9">
                  <c:v>Apurimac</c:v>
                </c:pt>
                <c:pt idx="10">
                  <c:v>Cajamarca</c:v>
                </c:pt>
                <c:pt idx="11">
                  <c:v>Callao</c:v>
                </c:pt>
                <c:pt idx="12">
                  <c:v>Lambayeque</c:v>
                </c:pt>
                <c:pt idx="13">
                  <c:v>Puno</c:v>
                </c:pt>
                <c:pt idx="14">
                  <c:v>Ayacucho</c:v>
                </c:pt>
                <c:pt idx="15">
                  <c:v>Huanuco</c:v>
                </c:pt>
                <c:pt idx="16">
                  <c:v>Ica</c:v>
                </c:pt>
                <c:pt idx="17">
                  <c:v>San Martin</c:v>
                </c:pt>
                <c:pt idx="18">
                  <c:v>Junin</c:v>
                </c:pt>
                <c:pt idx="19">
                  <c:v>Piura</c:v>
                </c:pt>
                <c:pt idx="20">
                  <c:v>La Libertad</c:v>
                </c:pt>
                <c:pt idx="21">
                  <c:v>Ancash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CEM'!$K$244:$K$268</c:f>
              <c:numCache>
                <c:formatCode>#,##0</c:formatCode>
                <c:ptCount val="25"/>
                <c:pt idx="0">
                  <c:v>5556</c:v>
                </c:pt>
                <c:pt idx="1">
                  <c:v>6371</c:v>
                </c:pt>
                <c:pt idx="2">
                  <c:v>7140</c:v>
                </c:pt>
                <c:pt idx="3">
                  <c:v>8167</c:v>
                </c:pt>
                <c:pt idx="4">
                  <c:v>8963</c:v>
                </c:pt>
                <c:pt idx="5">
                  <c:v>11022</c:v>
                </c:pt>
                <c:pt idx="6">
                  <c:v>11854</c:v>
                </c:pt>
                <c:pt idx="7">
                  <c:v>12367</c:v>
                </c:pt>
                <c:pt idx="8">
                  <c:v>13367</c:v>
                </c:pt>
                <c:pt idx="9">
                  <c:v>14414</c:v>
                </c:pt>
                <c:pt idx="10">
                  <c:v>16300</c:v>
                </c:pt>
                <c:pt idx="11">
                  <c:v>16611</c:v>
                </c:pt>
                <c:pt idx="12">
                  <c:v>17662</c:v>
                </c:pt>
                <c:pt idx="13">
                  <c:v>21329</c:v>
                </c:pt>
                <c:pt idx="14">
                  <c:v>21970</c:v>
                </c:pt>
                <c:pt idx="15">
                  <c:v>23227</c:v>
                </c:pt>
                <c:pt idx="16">
                  <c:v>27343</c:v>
                </c:pt>
                <c:pt idx="17">
                  <c:v>29951</c:v>
                </c:pt>
                <c:pt idx="18">
                  <c:v>32174</c:v>
                </c:pt>
                <c:pt idx="19">
                  <c:v>33642</c:v>
                </c:pt>
                <c:pt idx="20">
                  <c:v>34971</c:v>
                </c:pt>
                <c:pt idx="21">
                  <c:v>36878</c:v>
                </c:pt>
                <c:pt idx="22">
                  <c:v>47537</c:v>
                </c:pt>
                <c:pt idx="23">
                  <c:v>70124</c:v>
                </c:pt>
                <c:pt idx="24">
                  <c:v>195560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5-446C-9B96-40FB71DD1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4.emf"/><Relationship Id="rId4" Type="http://schemas.openxmlformats.org/officeDocument/2006/relationships/chart" Target="../charts/chart2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825944</xdr:colOff>
      <xdr:row>14</xdr:row>
      <xdr:rowOff>48832</xdr:rowOff>
    </xdr:from>
    <xdr:to>
      <xdr:col>11</xdr:col>
      <xdr:colOff>145676</xdr:colOff>
      <xdr:row>31</xdr:row>
      <xdr:rowOff>33617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2D68743-FE6E-4B89-86BF-4B9F5F9C1B49}"/>
            </a:ext>
          </a:extLst>
        </xdr:cNvPr>
        <xdr:cNvGrpSpPr/>
      </xdr:nvGrpSpPr>
      <xdr:grpSpPr>
        <a:xfrm>
          <a:off x="4871268" y="3298538"/>
          <a:ext cx="4765790" cy="3279314"/>
          <a:chOff x="4378947" y="3109968"/>
          <a:chExt cx="5280382" cy="320635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F3509CA8-8401-4E79-BF0B-09BD4584F828}"/>
              </a:ext>
            </a:extLst>
          </xdr:cNvPr>
          <xdr:cNvGraphicFramePr/>
        </xdr:nvGraphicFramePr>
        <xdr:xfrm>
          <a:off x="4378947" y="3109968"/>
          <a:ext cx="5280382" cy="3206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2FEC42CC-9E4A-4C33-978D-B81777BCC559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1108" y="3543797"/>
            <a:ext cx="380998" cy="83693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040D3E2-88CE-40AE-A01E-54C54DADEB7C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26007" y="4610233"/>
            <a:ext cx="360045" cy="8369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14</xdr:col>
      <xdr:colOff>815788</xdr:colOff>
      <xdr:row>111</xdr:row>
      <xdr:rowOff>168953</xdr:rowOff>
    </xdr:from>
    <xdr:to>
      <xdr:col>18</xdr:col>
      <xdr:colOff>4803</xdr:colOff>
      <xdr:row>113</xdr:row>
      <xdr:rowOff>152079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154610D8-D1EC-4945-8781-4A11369C12EA}"/>
            </a:ext>
          </a:extLst>
        </xdr:cNvPr>
        <xdr:cNvSpPr/>
      </xdr:nvSpPr>
      <xdr:spPr>
        <a:xfrm>
          <a:off x="11426638" y="21314453"/>
          <a:ext cx="2294165" cy="36412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tipo de violencia </a:t>
          </a:r>
        </a:p>
      </xdr:txBody>
    </xdr:sp>
    <xdr:clientData/>
  </xdr:twoCellAnchor>
  <xdr:twoCellAnchor>
    <xdr:from>
      <xdr:col>0</xdr:col>
      <xdr:colOff>47626</xdr:colOff>
      <xdr:row>68</xdr:row>
      <xdr:rowOff>179955</xdr:rowOff>
    </xdr:from>
    <xdr:to>
      <xdr:col>17</xdr:col>
      <xdr:colOff>938894</xdr:colOff>
      <xdr:row>71</xdr:row>
      <xdr:rowOff>107156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84FBB2E-332F-4E4A-B257-AEE112BEA3C1}"/>
            </a:ext>
          </a:extLst>
        </xdr:cNvPr>
        <xdr:cNvSpPr txBox="1"/>
      </xdr:nvSpPr>
      <xdr:spPr>
        <a:xfrm>
          <a:off x="47626" y="13133955"/>
          <a:ext cx="13664293" cy="4987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Nuevo: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es atendida por primera vez en un CEM a nivel nacional;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Reingreso: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ha sido agredida por otra presunta persona agresora, distinta</a:t>
          </a:r>
          <a:r>
            <a:rPr lang="es-MX" i="0" baseline="0">
              <a:solidFill>
                <a:schemeClr val="tx1"/>
              </a:solidFill>
            </a:rPr>
            <a:t> a la vez anterior; </a:t>
          </a:r>
          <a:r>
            <a:rPr lang="es-MX" b="1" i="0">
              <a:solidFill>
                <a:schemeClr val="tx1"/>
              </a:solidFill>
            </a:rPr>
            <a:t>Reincidente: </a:t>
          </a:r>
          <a:r>
            <a:rPr lang="es-MX" b="0" i="0">
              <a:solidFill>
                <a:schemeClr val="tx1"/>
              </a:solidFill>
            </a:rPr>
            <a:t>Es</a:t>
          </a:r>
          <a:r>
            <a:rPr lang="es-MX" b="0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aquella persona usuaria que ha sido agredida por segunda o más veces por la misma presunta persona agresora; </a:t>
          </a:r>
          <a:r>
            <a:rPr lang="es-MX" b="1" i="0">
              <a:solidFill>
                <a:schemeClr val="tx1"/>
              </a:solidFill>
            </a:rPr>
            <a:t>Derivado: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atendidos por más de un CEM;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Continuador: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que su última atención fue hace más de un año y que requiere recibir atención interdisciplinaria mínimamente de dos servicios del CEM.</a:t>
          </a:r>
        </a:p>
      </xdr:txBody>
    </xdr:sp>
    <xdr:clientData/>
  </xdr:twoCellAnchor>
  <xdr:twoCellAnchor>
    <xdr:from>
      <xdr:col>2</xdr:col>
      <xdr:colOff>206099</xdr:colOff>
      <xdr:row>11</xdr:row>
      <xdr:rowOff>164629</xdr:rowOff>
    </xdr:from>
    <xdr:to>
      <xdr:col>17</xdr:col>
      <xdr:colOff>949098</xdr:colOff>
      <xdr:row>13</xdr:row>
      <xdr:rowOff>109860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2D698A7C-20B8-4E87-8688-6A36C006F694}"/>
            </a:ext>
          </a:extLst>
        </xdr:cNvPr>
        <xdr:cNvSpPr/>
      </xdr:nvSpPr>
      <xdr:spPr>
        <a:xfrm>
          <a:off x="1730099" y="2260129"/>
          <a:ext cx="11982499" cy="32623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MES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11</xdr:row>
      <xdr:rowOff>164629</xdr:rowOff>
    </xdr:from>
    <xdr:to>
      <xdr:col>2</xdr:col>
      <xdr:colOff>281541</xdr:colOff>
      <xdr:row>13</xdr:row>
      <xdr:rowOff>108857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99F07999-C626-487F-B64D-7A813FCB8D42}"/>
            </a:ext>
          </a:extLst>
        </xdr:cNvPr>
        <xdr:cNvSpPr/>
      </xdr:nvSpPr>
      <xdr:spPr>
        <a:xfrm>
          <a:off x="762000" y="2260129"/>
          <a:ext cx="1043541" cy="325228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A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432126</xdr:colOff>
      <xdr:row>0</xdr:row>
      <xdr:rowOff>166686</xdr:rowOff>
    </xdr:from>
    <xdr:to>
      <xdr:col>16</xdr:col>
      <xdr:colOff>85988</xdr:colOff>
      <xdr:row>2</xdr:row>
      <xdr:rowOff>215899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BC61E486-271A-407D-B547-A949A8DE5C1A}"/>
            </a:ext>
          </a:extLst>
        </xdr:cNvPr>
        <xdr:cNvSpPr/>
      </xdr:nvSpPr>
      <xdr:spPr>
        <a:xfrm>
          <a:off x="5766126" y="166686"/>
          <a:ext cx="6511862" cy="4016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 Ñan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182498</xdr:colOff>
      <xdr:row>31</xdr:row>
      <xdr:rowOff>169849</xdr:rowOff>
    </xdr:from>
    <xdr:to>
      <xdr:col>17</xdr:col>
      <xdr:colOff>794819</xdr:colOff>
      <xdr:row>50</xdr:row>
      <xdr:rowOff>165686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38DBA964-4BFA-432F-B35F-5C28D6BD74DF}"/>
            </a:ext>
          </a:extLst>
        </xdr:cNvPr>
        <xdr:cNvGrpSpPr/>
      </xdr:nvGrpSpPr>
      <xdr:grpSpPr>
        <a:xfrm>
          <a:off x="9673880" y="6714084"/>
          <a:ext cx="6024763" cy="3693778"/>
          <a:chOff x="10390189" y="6335073"/>
          <a:chExt cx="4798220" cy="3983678"/>
        </a:xfrm>
      </xdr:grpSpPr>
      <xdr:graphicFrame macro="">
        <xdr:nvGraphicFramePr>
          <xdr:cNvPr id="12" name="Chart 5">
            <a:extLst>
              <a:ext uri="{FF2B5EF4-FFF2-40B4-BE49-F238E27FC236}">
                <a16:creationId xmlns:a16="http://schemas.microsoft.com/office/drawing/2014/main" id="{7D6476CC-488B-4693-B1F0-AF3654443532}"/>
              </a:ext>
            </a:extLst>
          </xdr:cNvPr>
          <xdr:cNvGraphicFramePr>
            <a:graphicFrameLocks/>
          </xdr:cNvGraphicFramePr>
        </xdr:nvGraphicFramePr>
        <xdr:xfrm>
          <a:off x="10390189" y="6369845"/>
          <a:ext cx="4798220" cy="3948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E42A0A6F-ED8A-4195-B713-8EDAA1FE1B8E}"/>
              </a:ext>
            </a:extLst>
          </xdr:cNvPr>
          <xdr:cNvSpPr txBox="1"/>
        </xdr:nvSpPr>
        <xdr:spPr>
          <a:xfrm>
            <a:off x="10925969" y="6335073"/>
            <a:ext cx="3976686" cy="7729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 rtl="0"/>
            <a:r>
              <a:rPr lang="es-PE" sz="1400" b="1" i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Gráfico N° 2: Casos atendidos según grupos de edad de la persona usuaria</a:t>
            </a:r>
            <a:endParaRPr lang="es-PE" sz="1400">
              <a:effectLst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1</xdr:col>
      <xdr:colOff>11908</xdr:colOff>
      <xdr:row>9</xdr:row>
      <xdr:rowOff>78243</xdr:rowOff>
    </xdr:from>
    <xdr:to>
      <xdr:col>17</xdr:col>
      <xdr:colOff>938895</xdr:colOff>
      <xdr:row>10</xdr:row>
      <xdr:rowOff>595312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BD1A6E5A-193A-4E1E-9DDD-2572DB3F0EE3}"/>
            </a:ext>
          </a:extLst>
        </xdr:cNvPr>
        <xdr:cNvSpPr txBox="1"/>
      </xdr:nvSpPr>
      <xdr:spPr>
        <a:xfrm>
          <a:off x="773908" y="1792743"/>
          <a:ext cx="12938012" cy="3075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Caso atendido en el CEM es toda situación de violencia contra las mujeres, los integrantes del grupo familiar y violencia sexual que ha sido atendido en un Centro Emergencia Mujer, a nivel nacional, que tiene patrocinio legal del CEM o atención psicológica y/o social del CEM, cuya víctima está sujeta a protección según el TUO de la Ley N° 30364 “Ley para prevenir, sancionar y erradicar la violencia contra las mujeres y los integrantes del grupo familiar”. 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Además, </a:t>
          </a:r>
          <a:r>
            <a:rPr lang="es-PE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 conoce como acción en la atención del caso, a las acciones ejecutadas por los/as profesionales del servicio de admisión, psicología, social y legal en beneficio de las personas usuarias del Centro Emergencia Mujer.</a:t>
          </a:r>
          <a:endParaRPr lang="es-PE" sz="11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847725</xdr:colOff>
      <xdr:row>14</xdr:row>
      <xdr:rowOff>154781</xdr:rowOff>
    </xdr:from>
    <xdr:to>
      <xdr:col>5</xdr:col>
      <xdr:colOff>0</xdr:colOff>
      <xdr:row>15</xdr:row>
      <xdr:rowOff>201531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FF357621-D2F2-49EF-82CA-E9A50E3077C8}"/>
            </a:ext>
          </a:extLst>
        </xdr:cNvPr>
        <xdr:cNvSpPr/>
      </xdr:nvSpPr>
      <xdr:spPr>
        <a:xfrm>
          <a:off x="1524000" y="2821781"/>
          <a:ext cx="2286000" cy="2277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según mes</a:t>
          </a:r>
        </a:p>
      </xdr:txBody>
    </xdr:sp>
    <xdr:clientData/>
  </xdr:twoCellAnchor>
  <xdr:twoCellAnchor>
    <xdr:from>
      <xdr:col>1</xdr:col>
      <xdr:colOff>17318</xdr:colOff>
      <xdr:row>14</xdr:row>
      <xdr:rowOff>142875</xdr:rowOff>
    </xdr:from>
    <xdr:to>
      <xdr:col>1</xdr:col>
      <xdr:colOff>1000125</xdr:colOff>
      <xdr:row>15</xdr:row>
      <xdr:rowOff>201529</xdr:rowOff>
    </xdr:to>
    <xdr:sp macro="" textlink="">
      <xdr:nvSpPr>
        <xdr:cNvPr id="16" name="Rectángulo 51">
          <a:extLst>
            <a:ext uri="{FF2B5EF4-FFF2-40B4-BE49-F238E27FC236}">
              <a16:creationId xmlns:a16="http://schemas.microsoft.com/office/drawing/2014/main" id="{CC8AC9D1-6C3E-4F00-99FD-FCA9E78C01B9}"/>
            </a:ext>
          </a:extLst>
        </xdr:cNvPr>
        <xdr:cNvSpPr/>
      </xdr:nvSpPr>
      <xdr:spPr>
        <a:xfrm>
          <a:off x="779318" y="2809875"/>
          <a:ext cx="744682" cy="23962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938583</xdr:colOff>
      <xdr:row>32</xdr:row>
      <xdr:rowOff>122464</xdr:rowOff>
    </xdr:from>
    <xdr:to>
      <xdr:col>11</xdr:col>
      <xdr:colOff>0</xdr:colOff>
      <xdr:row>33</xdr:row>
      <xdr:rowOff>136072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BE711DBE-CD28-450D-A950-465B76D012E9}"/>
            </a:ext>
          </a:extLst>
        </xdr:cNvPr>
        <xdr:cNvSpPr/>
      </xdr:nvSpPr>
      <xdr:spPr>
        <a:xfrm>
          <a:off x="1519608" y="6218464"/>
          <a:ext cx="6862392" cy="20410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mes</a:t>
          </a:r>
        </a:p>
      </xdr:txBody>
    </xdr:sp>
    <xdr:clientData/>
  </xdr:twoCellAnchor>
  <xdr:twoCellAnchor>
    <xdr:from>
      <xdr:col>1</xdr:col>
      <xdr:colOff>1</xdr:colOff>
      <xdr:row>32</xdr:row>
      <xdr:rowOff>138761</xdr:rowOff>
    </xdr:from>
    <xdr:to>
      <xdr:col>1</xdr:col>
      <xdr:colOff>1088573</xdr:colOff>
      <xdr:row>33</xdr:row>
      <xdr:rowOff>136071</xdr:rowOff>
    </xdr:to>
    <xdr:sp macro="" textlink="">
      <xdr:nvSpPr>
        <xdr:cNvPr id="18" name="Rectángulo 51">
          <a:extLst>
            <a:ext uri="{FF2B5EF4-FFF2-40B4-BE49-F238E27FC236}">
              <a16:creationId xmlns:a16="http://schemas.microsoft.com/office/drawing/2014/main" id="{43D4741F-CCA6-4A40-897E-F33959AF3318}"/>
            </a:ext>
          </a:extLst>
        </xdr:cNvPr>
        <xdr:cNvSpPr/>
      </xdr:nvSpPr>
      <xdr:spPr>
        <a:xfrm>
          <a:off x="762001" y="6234761"/>
          <a:ext cx="764722" cy="18781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3</a:t>
          </a:r>
        </a:p>
      </xdr:txBody>
    </xdr:sp>
    <xdr:clientData/>
  </xdr:twoCellAnchor>
  <xdr:twoCellAnchor>
    <xdr:from>
      <xdr:col>13</xdr:col>
      <xdr:colOff>107156</xdr:colOff>
      <xdr:row>14</xdr:row>
      <xdr:rowOff>122464</xdr:rowOff>
    </xdr:from>
    <xdr:to>
      <xdr:col>18</xdr:col>
      <xdr:colOff>20012</xdr:colOff>
      <xdr:row>15</xdr:row>
      <xdr:rowOff>217714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61C728E9-9D9A-4556-8F79-3FB57118CB31}"/>
            </a:ext>
          </a:extLst>
        </xdr:cNvPr>
        <xdr:cNvSpPr/>
      </xdr:nvSpPr>
      <xdr:spPr>
        <a:xfrm>
          <a:off x="10013156" y="2789464"/>
          <a:ext cx="3722856" cy="2571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 según mes</a:t>
          </a:r>
        </a:p>
      </xdr:txBody>
    </xdr:sp>
    <xdr:clientData/>
  </xdr:twoCellAnchor>
  <xdr:twoCellAnchor>
    <xdr:from>
      <xdr:col>11</xdr:col>
      <xdr:colOff>1041413</xdr:colOff>
      <xdr:row>14</xdr:row>
      <xdr:rowOff>121602</xdr:rowOff>
    </xdr:from>
    <xdr:to>
      <xdr:col>13</xdr:col>
      <xdr:colOff>202406</xdr:colOff>
      <xdr:row>15</xdr:row>
      <xdr:rowOff>217714</xdr:rowOff>
    </xdr:to>
    <xdr:sp macro="" textlink="">
      <xdr:nvSpPr>
        <xdr:cNvPr id="20" name="Rectángulo 51">
          <a:extLst>
            <a:ext uri="{FF2B5EF4-FFF2-40B4-BE49-F238E27FC236}">
              <a16:creationId xmlns:a16="http://schemas.microsoft.com/office/drawing/2014/main" id="{CBDDBB9F-0B04-4DBC-B9C7-A10AA3438614}"/>
            </a:ext>
          </a:extLst>
        </xdr:cNvPr>
        <xdr:cNvSpPr/>
      </xdr:nvSpPr>
      <xdr:spPr>
        <a:xfrm>
          <a:off x="9147188" y="2788602"/>
          <a:ext cx="961218" cy="25803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2</a:t>
          </a:r>
        </a:p>
      </xdr:txBody>
    </xdr:sp>
    <xdr:clientData/>
  </xdr:twoCellAnchor>
  <xdr:twoCellAnchor>
    <xdr:from>
      <xdr:col>1</xdr:col>
      <xdr:colOff>830406</xdr:colOff>
      <xdr:row>50</xdr:row>
      <xdr:rowOff>69027</xdr:rowOff>
    </xdr:from>
    <xdr:to>
      <xdr:col>8</xdr:col>
      <xdr:colOff>0</xdr:colOff>
      <xdr:row>51</xdr:row>
      <xdr:rowOff>111477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FE0A6B7D-1218-4C09-8F2D-4FD59D95A097}"/>
            </a:ext>
          </a:extLst>
        </xdr:cNvPr>
        <xdr:cNvSpPr/>
      </xdr:nvSpPr>
      <xdr:spPr>
        <a:xfrm>
          <a:off x="1525731" y="9594027"/>
          <a:ext cx="4570269" cy="2329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condición del caso según mes</a:t>
          </a:r>
        </a:p>
      </xdr:txBody>
    </xdr:sp>
    <xdr:clientData/>
  </xdr:twoCellAnchor>
  <xdr:twoCellAnchor>
    <xdr:from>
      <xdr:col>1</xdr:col>
      <xdr:colOff>0</xdr:colOff>
      <xdr:row>50</xdr:row>
      <xdr:rowOff>69025</xdr:rowOff>
    </xdr:from>
    <xdr:to>
      <xdr:col>1</xdr:col>
      <xdr:colOff>974148</xdr:colOff>
      <xdr:row>51</xdr:row>
      <xdr:rowOff>111475</xdr:rowOff>
    </xdr:to>
    <xdr:sp macro="" textlink="">
      <xdr:nvSpPr>
        <xdr:cNvPr id="22" name="Rectángulo 51">
          <a:extLst>
            <a:ext uri="{FF2B5EF4-FFF2-40B4-BE49-F238E27FC236}">
              <a16:creationId xmlns:a16="http://schemas.microsoft.com/office/drawing/2014/main" id="{7C00BCA4-2E11-4DEF-A09C-64A30D34E2CD}"/>
            </a:ext>
          </a:extLst>
        </xdr:cNvPr>
        <xdr:cNvSpPr/>
      </xdr:nvSpPr>
      <xdr:spPr>
        <a:xfrm>
          <a:off x="762000" y="9594025"/>
          <a:ext cx="764598" cy="23295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4</a:t>
          </a:r>
        </a:p>
      </xdr:txBody>
    </xdr:sp>
    <xdr:clientData/>
  </xdr:twoCellAnchor>
  <xdr:twoCellAnchor>
    <xdr:from>
      <xdr:col>1</xdr:col>
      <xdr:colOff>815982</xdr:colOff>
      <xdr:row>75</xdr:row>
      <xdr:rowOff>70859</xdr:rowOff>
    </xdr:from>
    <xdr:to>
      <xdr:col>17</xdr:col>
      <xdr:colOff>928687</xdr:colOff>
      <xdr:row>76</xdr:row>
      <xdr:rowOff>142875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15D051C9-6D85-419C-A325-CA9FF7D45CB6}"/>
            </a:ext>
          </a:extLst>
        </xdr:cNvPr>
        <xdr:cNvSpPr/>
      </xdr:nvSpPr>
      <xdr:spPr>
        <a:xfrm>
          <a:off x="1520832" y="14358359"/>
          <a:ext cx="12199930" cy="26251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bandono, violación sexual, trata personas con fines de explotación sexual y acoso sexual en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espacios públicos, por grupos de edad de la persona usuaria según mes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90513</xdr:colOff>
      <xdr:row>75</xdr:row>
      <xdr:rowOff>70856</xdr:rowOff>
    </xdr:from>
    <xdr:to>
      <xdr:col>1</xdr:col>
      <xdr:colOff>965329</xdr:colOff>
      <xdr:row>76</xdr:row>
      <xdr:rowOff>132356</xdr:rowOff>
    </xdr:to>
    <xdr:sp macro="" textlink="">
      <xdr:nvSpPr>
        <xdr:cNvPr id="24" name="Rectángulo 51">
          <a:extLst>
            <a:ext uri="{FF2B5EF4-FFF2-40B4-BE49-F238E27FC236}">
              <a16:creationId xmlns:a16="http://schemas.microsoft.com/office/drawing/2014/main" id="{0F2B046D-8924-4D0F-8156-0B0AFB4E3559}"/>
            </a:ext>
          </a:extLst>
        </xdr:cNvPr>
        <xdr:cNvSpPr/>
      </xdr:nvSpPr>
      <xdr:spPr>
        <a:xfrm>
          <a:off x="90513" y="14358356"/>
          <a:ext cx="1436791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5</a:t>
          </a:r>
        </a:p>
      </xdr:txBody>
    </xdr:sp>
    <xdr:clientData/>
  </xdr:twoCellAnchor>
  <xdr:twoCellAnchor>
    <xdr:from>
      <xdr:col>1</xdr:col>
      <xdr:colOff>11905</xdr:colOff>
      <xdr:row>93</xdr:row>
      <xdr:rowOff>59530</xdr:rowOff>
    </xdr:from>
    <xdr:to>
      <xdr:col>17</xdr:col>
      <xdr:colOff>938893</xdr:colOff>
      <xdr:row>98</xdr:row>
      <xdr:rowOff>257736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E55588F0-EB8D-4E8A-AEA1-6E8545C52CCF}"/>
            </a:ext>
          </a:extLst>
        </xdr:cNvPr>
        <xdr:cNvSpPr txBox="1"/>
      </xdr:nvSpPr>
      <xdr:spPr>
        <a:xfrm>
          <a:off x="773905" y="17776030"/>
          <a:ext cx="12938013" cy="10840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Abandono: </a:t>
          </a:r>
          <a:r>
            <a:rPr lang="es-MX" i="0">
              <a:solidFill>
                <a:schemeClr val="tx1"/>
              </a:solidFill>
            </a:rPr>
            <a:t>Acciones u omisiones cometidas permanentemente por parte de una persona responsable o cuidadora que genera daños físicos y/o psicológicos inminentes en algún niño, niña, adolescente, persona adulta mayor o persona con discapacidad. No </a:t>
          </a:r>
          <a:r>
            <a:rPr lang="es-MX" i="0" baseline="0">
              <a:solidFill>
                <a:schemeClr val="tx1"/>
              </a:solidFill>
            </a:rPr>
            <a:t> se considera </a:t>
          </a:r>
          <a:r>
            <a:rPr lang="es-MX" i="0">
              <a:solidFill>
                <a:schemeClr val="tx1"/>
              </a:solidFill>
            </a:rPr>
            <a:t>como abandono el hecho de retiro del hogar de la pareja.</a:t>
          </a:r>
          <a:r>
            <a:rPr lang="es-MX" i="0" baseline="0">
              <a:solidFill>
                <a:schemeClr val="tx1"/>
              </a:solidFill>
            </a:rPr>
            <a:t> </a:t>
          </a:r>
        </a:p>
        <a:p>
          <a:r>
            <a:rPr lang="es-MX" b="1" i="0">
              <a:solidFill>
                <a:schemeClr val="tx1"/>
              </a:solidFill>
            </a:rPr>
            <a:t>Violación</a:t>
          </a:r>
          <a:r>
            <a:rPr lang="es-MX" b="1" i="0" baseline="0">
              <a:solidFill>
                <a:schemeClr val="tx1"/>
              </a:solidFill>
            </a:rPr>
            <a:t> sexual: </a:t>
          </a:r>
          <a:r>
            <a:rPr lang="es-MX" b="0" i="0" baseline="0">
              <a:solidFill>
                <a:schemeClr val="tx1"/>
              </a:solidFill>
            </a:rPr>
            <a:t>El que con violencia, física o psicológica, grave amenaza o aprovechándose de un entorno de coacción o de cualquier otro entorno que impida a la persona dar su libre consentimiento, obliga a esta a tener acceso carnal por vía vaginal, anal o bucal o realiza cualquier otro acto análogo con la introducción de un objeto o parte del cuerpo por alguna de las dos primeras vías.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considera los casos de v</a:t>
          </a:r>
          <a:r>
            <a:rPr lang="es-P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iolación sexual mediante engaño.</a:t>
          </a:r>
          <a:endParaRPr lang="es-MX" b="0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Trata de personas con fines de explotación sexual: </a:t>
          </a:r>
          <a:r>
            <a:rPr lang="es-MX" i="0" baseline="0">
              <a:solidFill>
                <a:schemeClr val="tx1"/>
              </a:solidFill>
            </a:rPr>
            <a:t>Se entiende por trata al acto de separar o desarraigar a una persona de su entorno u origen para explotarla en otro lugar de destino diferente al de su residencia habitual para obligarla, mediante el uso de la violencia y otras formas coercitivas, a ejercer acciones contra su voluntad con fines de explotación sexual sometiendo a esta a la prostitución o a la esclavitud sexual</a:t>
          </a:r>
        </a:p>
        <a:p>
          <a:r>
            <a:rPr lang="es-MX" b="1" i="0" baseline="0">
              <a:solidFill>
                <a:schemeClr val="tx1"/>
              </a:solidFill>
            </a:rPr>
            <a:t>Acoso sexual en espacios públicos: </a:t>
          </a:r>
          <a:r>
            <a:rPr lang="es-MX" i="0" baseline="0">
              <a:solidFill>
                <a:schemeClr val="tx1"/>
              </a:solidFill>
            </a:rPr>
            <a:t>Es la conducta física o verbal de naturaleza o connotación sexual realizada por una o más personas en contra de otra u otras, quienes no desean o rechazan estas conductas por considerar que afectan su dignidad, sus derechos fundamentales como la libertad, la integridad y el libre tránsito, creando en ellas intimidación, hostilidad, degradación, humillación o un ambiente ofensivo en los espacios públicos.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219707</xdr:colOff>
      <xdr:row>99</xdr:row>
      <xdr:rowOff>27013</xdr:rowOff>
    </xdr:from>
    <xdr:to>
      <xdr:col>18</xdr:col>
      <xdr:colOff>10206</xdr:colOff>
      <xdr:row>100</xdr:row>
      <xdr:rowOff>129870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36376F90-CBF8-4A21-A1D8-66026B0FD74E}"/>
            </a:ext>
          </a:extLst>
        </xdr:cNvPr>
        <xdr:cNvSpPr/>
      </xdr:nvSpPr>
      <xdr:spPr>
        <a:xfrm>
          <a:off x="1743707" y="18886513"/>
          <a:ext cx="11982499" cy="29335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TIPO DE VIOLENCIA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83344</xdr:colOff>
      <xdr:row>99</xdr:row>
      <xdr:rowOff>11206</xdr:rowOff>
    </xdr:from>
    <xdr:to>
      <xdr:col>2</xdr:col>
      <xdr:colOff>257729</xdr:colOff>
      <xdr:row>100</xdr:row>
      <xdr:rowOff>130969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B90A5B61-09D1-47A6-9D1B-346283B482DD}"/>
            </a:ext>
          </a:extLst>
        </xdr:cNvPr>
        <xdr:cNvSpPr/>
      </xdr:nvSpPr>
      <xdr:spPr>
        <a:xfrm>
          <a:off x="83344" y="18870706"/>
          <a:ext cx="1698385" cy="31026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B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289240</xdr:colOff>
      <xdr:row>101</xdr:row>
      <xdr:rowOff>25315</xdr:rowOff>
    </xdr:from>
    <xdr:to>
      <xdr:col>17</xdr:col>
      <xdr:colOff>842642</xdr:colOff>
      <xdr:row>111</xdr:row>
      <xdr:rowOff>92337</xdr:rowOff>
    </xdr:to>
    <xdr:graphicFrame macro="">
      <xdr:nvGraphicFramePr>
        <xdr:cNvPr id="28" name="Gráfico 5">
          <a:extLst>
            <a:ext uri="{FF2B5EF4-FFF2-40B4-BE49-F238E27FC236}">
              <a16:creationId xmlns:a16="http://schemas.microsoft.com/office/drawing/2014/main" id="{5CEBCB4A-2D1E-4317-8AA6-18A831BF2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810737</xdr:colOff>
      <xdr:row>101</xdr:row>
      <xdr:rowOff>47625</xdr:rowOff>
    </xdr:from>
    <xdr:to>
      <xdr:col>11</xdr:col>
      <xdr:colOff>9525</xdr:colOff>
      <xdr:row>102</xdr:row>
      <xdr:rowOff>104124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0FDF4889-FBB5-48A4-9935-C7FC76DBF6EC}"/>
            </a:ext>
          </a:extLst>
        </xdr:cNvPr>
        <xdr:cNvSpPr/>
      </xdr:nvSpPr>
      <xdr:spPr>
        <a:xfrm>
          <a:off x="1525112" y="19288125"/>
          <a:ext cx="6866413" cy="24699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tipo de violencia</a:t>
          </a:r>
        </a:p>
      </xdr:txBody>
    </xdr:sp>
    <xdr:clientData/>
  </xdr:twoCellAnchor>
  <xdr:twoCellAnchor>
    <xdr:from>
      <xdr:col>0</xdr:col>
      <xdr:colOff>100228</xdr:colOff>
      <xdr:row>101</xdr:row>
      <xdr:rowOff>47623</xdr:rowOff>
    </xdr:from>
    <xdr:to>
      <xdr:col>1</xdr:col>
      <xdr:colOff>966385</xdr:colOff>
      <xdr:row>102</xdr:row>
      <xdr:rowOff>104122</xdr:rowOff>
    </xdr:to>
    <xdr:sp macro="" textlink="">
      <xdr:nvSpPr>
        <xdr:cNvPr id="30" name="Rectángulo 51">
          <a:extLst>
            <a:ext uri="{FF2B5EF4-FFF2-40B4-BE49-F238E27FC236}">
              <a16:creationId xmlns:a16="http://schemas.microsoft.com/office/drawing/2014/main" id="{701300DE-3C6F-4A90-A912-20FAF15DB431}"/>
            </a:ext>
          </a:extLst>
        </xdr:cNvPr>
        <xdr:cNvSpPr/>
      </xdr:nvSpPr>
      <xdr:spPr>
        <a:xfrm>
          <a:off x="100228" y="19288123"/>
          <a:ext cx="1428132" cy="2469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6</a:t>
          </a:r>
        </a:p>
      </xdr:txBody>
    </xdr:sp>
    <xdr:clientData/>
  </xdr:twoCellAnchor>
  <xdr:twoCellAnchor>
    <xdr:from>
      <xdr:col>1</xdr:col>
      <xdr:colOff>884464</xdr:colOff>
      <xdr:row>112</xdr:row>
      <xdr:rowOff>28372</xdr:rowOff>
    </xdr:from>
    <xdr:to>
      <xdr:col>12</xdr:col>
      <xdr:colOff>11205</xdr:colOff>
      <xdr:row>113</xdr:row>
      <xdr:rowOff>117053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25AFFAB-9E16-4972-A88E-E704ACA1A916}"/>
            </a:ext>
          </a:extLst>
        </xdr:cNvPr>
        <xdr:cNvSpPr/>
      </xdr:nvSpPr>
      <xdr:spPr>
        <a:xfrm>
          <a:off x="1522639" y="21364372"/>
          <a:ext cx="7632566" cy="27918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112</xdr:row>
      <xdr:rowOff>28372</xdr:rowOff>
    </xdr:from>
    <xdr:to>
      <xdr:col>1</xdr:col>
      <xdr:colOff>992899</xdr:colOff>
      <xdr:row>112</xdr:row>
      <xdr:rowOff>326571</xdr:rowOff>
    </xdr:to>
    <xdr:sp macro="" textlink="">
      <xdr:nvSpPr>
        <xdr:cNvPr id="32" name="Rectángulo 51">
          <a:extLst>
            <a:ext uri="{FF2B5EF4-FFF2-40B4-BE49-F238E27FC236}">
              <a16:creationId xmlns:a16="http://schemas.microsoft.com/office/drawing/2014/main" id="{82D607D1-8373-46AF-B8DE-9DB835772734}"/>
            </a:ext>
          </a:extLst>
        </xdr:cNvPr>
        <xdr:cNvSpPr/>
      </xdr:nvSpPr>
      <xdr:spPr>
        <a:xfrm>
          <a:off x="782286" y="21364372"/>
          <a:ext cx="744013" cy="16484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7</a:t>
          </a:r>
        </a:p>
      </xdr:txBody>
    </xdr:sp>
    <xdr:clientData/>
  </xdr:twoCellAnchor>
  <xdr:twoCellAnchor>
    <xdr:from>
      <xdr:col>2</xdr:col>
      <xdr:colOff>209501</xdr:colOff>
      <xdr:row>138</xdr:row>
      <xdr:rowOff>164629</xdr:rowOff>
    </xdr:from>
    <xdr:to>
      <xdr:col>18</xdr:col>
      <xdr:colOff>0</xdr:colOff>
      <xdr:row>140</xdr:row>
      <xdr:rowOff>109860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F525C0FB-7533-4BBA-9F73-1D42BF42C614}"/>
            </a:ext>
          </a:extLst>
        </xdr:cNvPr>
        <xdr:cNvSpPr/>
      </xdr:nvSpPr>
      <xdr:spPr>
        <a:xfrm>
          <a:off x="1733501" y="26453629"/>
          <a:ext cx="11982499" cy="32623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DEPARTAMENTO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138</xdr:row>
      <xdr:rowOff>164629</xdr:rowOff>
    </xdr:from>
    <xdr:to>
      <xdr:col>2</xdr:col>
      <xdr:colOff>281541</xdr:colOff>
      <xdr:row>140</xdr:row>
      <xdr:rowOff>108857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1B2686BF-EA69-4ABF-ADE7-C9EF2D664201}"/>
            </a:ext>
          </a:extLst>
        </xdr:cNvPr>
        <xdr:cNvSpPr/>
      </xdr:nvSpPr>
      <xdr:spPr>
        <a:xfrm>
          <a:off x="762000" y="26453629"/>
          <a:ext cx="1043541" cy="325228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C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89647</xdr:colOff>
      <xdr:row>121</xdr:row>
      <xdr:rowOff>58131</xdr:rowOff>
    </xdr:from>
    <xdr:to>
      <xdr:col>12</xdr:col>
      <xdr:colOff>11205</xdr:colOff>
      <xdr:row>123</xdr:row>
      <xdr:rowOff>145676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B2436778-11FD-461D-B9F5-05216BEB7CC0}"/>
            </a:ext>
          </a:extLst>
        </xdr:cNvPr>
        <xdr:cNvSpPr txBox="1"/>
      </xdr:nvSpPr>
      <xdr:spPr>
        <a:xfrm>
          <a:off x="89647" y="23108631"/>
          <a:ext cx="9065558" cy="4685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862853</xdr:colOff>
      <xdr:row>174</xdr:row>
      <xdr:rowOff>22418</xdr:rowOff>
    </xdr:from>
    <xdr:to>
      <xdr:col>10</xdr:col>
      <xdr:colOff>1</xdr:colOff>
      <xdr:row>174</xdr:row>
      <xdr:rowOff>268945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A7389F64-4359-47A5-B7D9-D02B29746549}"/>
            </a:ext>
          </a:extLst>
        </xdr:cNvPr>
        <xdr:cNvSpPr/>
      </xdr:nvSpPr>
      <xdr:spPr>
        <a:xfrm>
          <a:off x="1520078" y="33169418"/>
          <a:ext cx="6099923" cy="1703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valoración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riesgo, denuncias interpuestas y patrocinio legal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departamento</a:t>
          </a:r>
        </a:p>
      </xdr:txBody>
    </xdr:sp>
    <xdr:clientData/>
  </xdr:twoCellAnchor>
  <xdr:twoCellAnchor>
    <xdr:from>
      <xdr:col>0</xdr:col>
      <xdr:colOff>89647</xdr:colOff>
      <xdr:row>174</xdr:row>
      <xdr:rowOff>22417</xdr:rowOff>
    </xdr:from>
    <xdr:to>
      <xdr:col>1</xdr:col>
      <xdr:colOff>961407</xdr:colOff>
      <xdr:row>174</xdr:row>
      <xdr:rowOff>274417</xdr:rowOff>
    </xdr:to>
    <xdr:sp macro="" textlink="">
      <xdr:nvSpPr>
        <xdr:cNvPr id="37" name="Rectángulo 51">
          <a:extLst>
            <a:ext uri="{FF2B5EF4-FFF2-40B4-BE49-F238E27FC236}">
              <a16:creationId xmlns:a16="http://schemas.microsoft.com/office/drawing/2014/main" id="{B841682C-753B-4A40-A6A6-C70A79526E5B}"/>
            </a:ext>
          </a:extLst>
        </xdr:cNvPr>
        <xdr:cNvSpPr/>
      </xdr:nvSpPr>
      <xdr:spPr>
        <a:xfrm>
          <a:off x="89647" y="33169417"/>
          <a:ext cx="1433735" cy="1662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</xdr:col>
      <xdr:colOff>11907</xdr:colOff>
      <xdr:row>204</xdr:row>
      <xdr:rowOff>83344</xdr:rowOff>
    </xdr:from>
    <xdr:to>
      <xdr:col>10</xdr:col>
      <xdr:colOff>11906</xdr:colOff>
      <xdr:row>207</xdr:row>
      <xdr:rowOff>119062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AB1DBFE1-7BD7-43BC-9382-75604E2F208A}"/>
            </a:ext>
          </a:extLst>
        </xdr:cNvPr>
        <xdr:cNvSpPr txBox="1"/>
      </xdr:nvSpPr>
      <xdr:spPr>
        <a:xfrm>
          <a:off x="773907" y="38945344"/>
          <a:ext cx="6857999" cy="6072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Valoración de riesgo:</a:t>
          </a:r>
          <a:r>
            <a:rPr lang="es-MX" i="0">
              <a:solidFill>
                <a:schemeClr val="tx1"/>
              </a:solidFill>
            </a:rPr>
            <a:t> Tiene por objetivo estimar la probabilidad de recurrencia de un hecho de violencia o un hecho que ponga en peligro la vida y la salud de la persona, a partir de la presencia y la interrelación de uno o más factores de riesgo que incrementan la posibilidad de aparición del hecho, prediciendo el tiempo en el que podría ocurrir y la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gravedad del mismo</a:t>
          </a:r>
        </a:p>
      </xdr:txBody>
    </xdr:sp>
    <xdr:clientData/>
  </xdr:twoCellAnchor>
  <xdr:twoCellAnchor>
    <xdr:from>
      <xdr:col>2</xdr:col>
      <xdr:colOff>209501</xdr:colOff>
      <xdr:row>272</xdr:row>
      <xdr:rowOff>163286</xdr:rowOff>
    </xdr:from>
    <xdr:to>
      <xdr:col>18</xdr:col>
      <xdr:colOff>0</xdr:colOff>
      <xdr:row>274</xdr:row>
      <xdr:rowOff>96253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28FF6AF9-66FE-4255-ADDF-62A692938EA1}"/>
            </a:ext>
          </a:extLst>
        </xdr:cNvPr>
        <xdr:cNvSpPr/>
      </xdr:nvSpPr>
      <xdr:spPr>
        <a:xfrm>
          <a:off x="1733501" y="51979286"/>
          <a:ext cx="11982499" cy="31396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ESTADO DE LA PRESUNTA PERSONA AGRESORA Y DE LA PERSONA USUARIA EN LA ÚLTIMA AGRESIÓN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272</xdr:row>
      <xdr:rowOff>163286</xdr:rowOff>
    </xdr:from>
    <xdr:to>
      <xdr:col>2</xdr:col>
      <xdr:colOff>281541</xdr:colOff>
      <xdr:row>274</xdr:row>
      <xdr:rowOff>96253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29D0D1B4-D5D7-4DCC-80A3-B3326554E080}"/>
            </a:ext>
          </a:extLst>
        </xdr:cNvPr>
        <xdr:cNvSpPr/>
      </xdr:nvSpPr>
      <xdr:spPr>
        <a:xfrm>
          <a:off x="762000" y="51979286"/>
          <a:ext cx="1043541" cy="313967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D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976314</xdr:colOff>
      <xdr:row>276</xdr:row>
      <xdr:rowOff>70188</xdr:rowOff>
    </xdr:from>
    <xdr:to>
      <xdr:col>6</xdr:col>
      <xdr:colOff>11906</xdr:colOff>
      <xdr:row>276</xdr:row>
      <xdr:rowOff>535781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A137D67A-FDAF-4E3D-8278-A21AF4D86B98}"/>
            </a:ext>
          </a:extLst>
        </xdr:cNvPr>
        <xdr:cNvSpPr/>
      </xdr:nvSpPr>
      <xdr:spPr>
        <a:xfrm>
          <a:off x="1519239" y="52648188"/>
          <a:ext cx="3064667" cy="12269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presunta persona agresora según su estado en la última agresión</a:t>
          </a:r>
        </a:p>
      </xdr:txBody>
    </xdr:sp>
    <xdr:clientData/>
  </xdr:twoCellAnchor>
  <xdr:twoCellAnchor>
    <xdr:from>
      <xdr:col>1</xdr:col>
      <xdr:colOff>11906</xdr:colOff>
      <xdr:row>276</xdr:row>
      <xdr:rowOff>70187</xdr:rowOff>
    </xdr:from>
    <xdr:to>
      <xdr:col>2</xdr:col>
      <xdr:colOff>47625</xdr:colOff>
      <xdr:row>276</xdr:row>
      <xdr:rowOff>333374</xdr:rowOff>
    </xdr:to>
    <xdr:sp macro="" textlink="">
      <xdr:nvSpPr>
        <xdr:cNvPr id="42" name="Rectángulo 51">
          <a:extLst>
            <a:ext uri="{FF2B5EF4-FFF2-40B4-BE49-F238E27FC236}">
              <a16:creationId xmlns:a16="http://schemas.microsoft.com/office/drawing/2014/main" id="{AF0BCF0C-9CC8-4C65-9944-11687C860B18}"/>
            </a:ext>
          </a:extLst>
        </xdr:cNvPr>
        <xdr:cNvSpPr/>
      </xdr:nvSpPr>
      <xdr:spPr>
        <a:xfrm>
          <a:off x="773906" y="52648187"/>
          <a:ext cx="797719" cy="12031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14</a:t>
          </a:r>
        </a:p>
      </xdr:txBody>
    </xdr:sp>
    <xdr:clientData/>
  </xdr:twoCellAnchor>
  <xdr:twoCellAnchor>
    <xdr:from>
      <xdr:col>11</xdr:col>
      <xdr:colOff>23812</xdr:colOff>
      <xdr:row>276</xdr:row>
      <xdr:rowOff>62024</xdr:rowOff>
    </xdr:from>
    <xdr:to>
      <xdr:col>15</xdr:col>
      <xdr:colOff>11906</xdr:colOff>
      <xdr:row>276</xdr:row>
      <xdr:rowOff>523875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CEC71757-B957-4D96-B53E-6651A6C6331F}"/>
            </a:ext>
          </a:extLst>
        </xdr:cNvPr>
        <xdr:cNvSpPr/>
      </xdr:nvSpPr>
      <xdr:spPr>
        <a:xfrm>
          <a:off x="8405812" y="52640024"/>
          <a:ext cx="3036094" cy="12847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su estado en la última agresión</a:t>
          </a:r>
        </a:p>
      </xdr:txBody>
    </xdr:sp>
    <xdr:clientData/>
  </xdr:twoCellAnchor>
  <xdr:twoCellAnchor>
    <xdr:from>
      <xdr:col>9</xdr:col>
      <xdr:colOff>797718</xdr:colOff>
      <xdr:row>276</xdr:row>
      <xdr:rowOff>66788</xdr:rowOff>
    </xdr:from>
    <xdr:to>
      <xdr:col>11</xdr:col>
      <xdr:colOff>153855</xdr:colOff>
      <xdr:row>276</xdr:row>
      <xdr:rowOff>357187</xdr:rowOff>
    </xdr:to>
    <xdr:sp macro="" textlink="">
      <xdr:nvSpPr>
        <xdr:cNvPr id="44" name="Rectángulo 51">
          <a:extLst>
            <a:ext uri="{FF2B5EF4-FFF2-40B4-BE49-F238E27FC236}">
              <a16:creationId xmlns:a16="http://schemas.microsoft.com/office/drawing/2014/main" id="{511538E4-DABA-465C-ADCC-B10FD3F3117E}"/>
            </a:ext>
          </a:extLst>
        </xdr:cNvPr>
        <xdr:cNvSpPr/>
      </xdr:nvSpPr>
      <xdr:spPr>
        <a:xfrm>
          <a:off x="7617618" y="52644788"/>
          <a:ext cx="918237" cy="12847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15</a:t>
          </a:r>
        </a:p>
      </xdr:txBody>
    </xdr:sp>
    <xdr:clientData/>
  </xdr:twoCellAnchor>
  <xdr:twoCellAnchor>
    <xdr:from>
      <xdr:col>2</xdr:col>
      <xdr:colOff>207233</xdr:colOff>
      <xdr:row>286</xdr:row>
      <xdr:rowOff>0</xdr:rowOff>
    </xdr:from>
    <xdr:to>
      <xdr:col>17</xdr:col>
      <xdr:colOff>950232</xdr:colOff>
      <xdr:row>287</xdr:row>
      <xdr:rowOff>128003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7C6BD0F8-0ADD-487A-B602-E71E462452E3}"/>
            </a:ext>
          </a:extLst>
        </xdr:cNvPr>
        <xdr:cNvSpPr/>
      </xdr:nvSpPr>
      <xdr:spPr>
        <a:xfrm>
          <a:off x="1731233" y="54483000"/>
          <a:ext cx="11982499" cy="31850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CATEGORÍA DEL CEM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286</xdr:row>
      <xdr:rowOff>0</xdr:rowOff>
    </xdr:from>
    <xdr:to>
      <xdr:col>2</xdr:col>
      <xdr:colOff>281541</xdr:colOff>
      <xdr:row>287</xdr:row>
      <xdr:rowOff>122464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61B8835A-D89D-4217-B20E-D67534B42488}"/>
            </a:ext>
          </a:extLst>
        </xdr:cNvPr>
        <xdr:cNvSpPr/>
      </xdr:nvSpPr>
      <xdr:spPr>
        <a:xfrm>
          <a:off x="762000" y="54483000"/>
          <a:ext cx="1043541" cy="3129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E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7143</xdr:colOff>
      <xdr:row>288</xdr:row>
      <xdr:rowOff>128802</xdr:rowOff>
    </xdr:from>
    <xdr:to>
      <xdr:col>13</xdr:col>
      <xdr:colOff>0</xdr:colOff>
      <xdr:row>289</xdr:row>
      <xdr:rowOff>190500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38A9DD31-8B63-4DCF-940D-A6E9FBBDD0CB}"/>
            </a:ext>
          </a:extLst>
        </xdr:cNvPr>
        <xdr:cNvSpPr/>
      </xdr:nvSpPr>
      <xdr:spPr>
        <a:xfrm>
          <a:off x="1531143" y="54992802"/>
          <a:ext cx="8374857" cy="25219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atendidos por sexo,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grupo de edad y tipo de violencia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categoría del CEM</a:t>
          </a:r>
        </a:p>
      </xdr:txBody>
    </xdr:sp>
    <xdr:clientData/>
  </xdr:twoCellAnchor>
  <xdr:twoCellAnchor>
    <xdr:from>
      <xdr:col>0</xdr:col>
      <xdr:colOff>103043</xdr:colOff>
      <xdr:row>288</xdr:row>
      <xdr:rowOff>128803</xdr:rowOff>
    </xdr:from>
    <xdr:to>
      <xdr:col>2</xdr:col>
      <xdr:colOff>142074</xdr:colOff>
      <xdr:row>289</xdr:row>
      <xdr:rowOff>180975</xdr:rowOff>
    </xdr:to>
    <xdr:sp macro="" textlink="">
      <xdr:nvSpPr>
        <xdr:cNvPr id="48" name="Rectángulo 51">
          <a:extLst>
            <a:ext uri="{FF2B5EF4-FFF2-40B4-BE49-F238E27FC236}">
              <a16:creationId xmlns:a16="http://schemas.microsoft.com/office/drawing/2014/main" id="{74412C38-9294-41FE-890C-17E80930EA98}"/>
            </a:ext>
          </a:extLst>
        </xdr:cNvPr>
        <xdr:cNvSpPr/>
      </xdr:nvSpPr>
      <xdr:spPr>
        <a:xfrm>
          <a:off x="103043" y="54992803"/>
          <a:ext cx="1563031" cy="24267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16</a:t>
          </a:r>
        </a:p>
      </xdr:txBody>
    </xdr:sp>
    <xdr:clientData/>
  </xdr:twoCellAnchor>
  <xdr:twoCellAnchor>
    <xdr:from>
      <xdr:col>1</xdr:col>
      <xdr:colOff>1026319</xdr:colOff>
      <xdr:row>305</xdr:row>
      <xdr:rowOff>0</xdr:rowOff>
    </xdr:from>
    <xdr:to>
      <xdr:col>6</xdr:col>
      <xdr:colOff>11906</xdr:colOff>
      <xdr:row>306</xdr:row>
      <xdr:rowOff>238125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4DB0A84C-A08C-4A4D-9B90-14A94B54FE71}"/>
            </a:ext>
          </a:extLst>
        </xdr:cNvPr>
        <xdr:cNvSpPr/>
      </xdr:nvSpPr>
      <xdr:spPr>
        <a:xfrm>
          <a:off x="1521619" y="58102500"/>
          <a:ext cx="3062287" cy="38100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atendidos del año 2025 en relación al año 2024</a:t>
          </a:r>
        </a:p>
      </xdr:txBody>
    </xdr:sp>
    <xdr:clientData/>
  </xdr:twoCellAnchor>
  <xdr:twoCellAnchor>
    <xdr:from>
      <xdr:col>1</xdr:col>
      <xdr:colOff>13607</xdr:colOff>
      <xdr:row>305</xdr:row>
      <xdr:rowOff>0</xdr:rowOff>
    </xdr:from>
    <xdr:to>
      <xdr:col>2</xdr:col>
      <xdr:colOff>73138</xdr:colOff>
      <xdr:row>306</xdr:row>
      <xdr:rowOff>34018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DDB2D55F-31AA-4D3D-933B-FA55D5AC48E1}"/>
            </a:ext>
          </a:extLst>
        </xdr:cNvPr>
        <xdr:cNvSpPr/>
      </xdr:nvSpPr>
      <xdr:spPr>
        <a:xfrm>
          <a:off x="775607" y="58102500"/>
          <a:ext cx="821531" cy="22451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17</a:t>
          </a:r>
        </a:p>
      </xdr:txBody>
    </xdr:sp>
    <xdr:clientData/>
  </xdr:twoCellAnchor>
  <xdr:twoCellAnchor>
    <xdr:from>
      <xdr:col>8</xdr:col>
      <xdr:colOff>398017</xdr:colOff>
      <xdr:row>307</xdr:row>
      <xdr:rowOff>181122</xdr:rowOff>
    </xdr:from>
    <xdr:to>
      <xdr:col>13</xdr:col>
      <xdr:colOff>829234</xdr:colOff>
      <xdr:row>309</xdr:row>
      <xdr:rowOff>67236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A6DE270-5803-45E3-BE2B-0AD391B45DBB}"/>
            </a:ext>
          </a:extLst>
        </xdr:cNvPr>
        <xdr:cNvSpPr txBox="1"/>
      </xdr:nvSpPr>
      <xdr:spPr>
        <a:xfrm>
          <a:off x="6494017" y="58664622"/>
          <a:ext cx="4174542" cy="267114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atendidos en</a:t>
          </a:r>
          <a:r>
            <a:rPr lang="es-PE" sz="1100" b="0" i="1" baseline="0"/>
            <a:t> </a:t>
          </a:r>
          <a:r>
            <a:rPr lang="es-PE" sz="1100" b="0" i="1"/>
            <a:t>los CEM, se observa un</a:t>
          </a:r>
          <a:r>
            <a:rPr lang="es-PE" sz="1100" b="0" i="1" baseline="0"/>
            <a:t> incremento</a:t>
          </a:r>
          <a:r>
            <a:rPr lang="es-PE" sz="1100" b="0" i="1"/>
            <a:t> de 4,5 puntos porcentuales entre los meses de enero a mayo de 2025 frente a lo registrado en el mismo periodo del año anterior.</a:t>
          </a:r>
        </a:p>
      </xdr:txBody>
    </xdr:sp>
    <xdr:clientData/>
  </xdr:twoCellAnchor>
  <xdr:twoCellAnchor>
    <xdr:from>
      <xdr:col>6</xdr:col>
      <xdr:colOff>314518</xdr:colOff>
      <xdr:row>307</xdr:row>
      <xdr:rowOff>345815</xdr:rowOff>
    </xdr:from>
    <xdr:to>
      <xdr:col>7</xdr:col>
      <xdr:colOff>980863</xdr:colOff>
      <xdr:row>308</xdr:row>
      <xdr:rowOff>279082</xdr:rowOff>
    </xdr:to>
    <xdr:sp macro="" textlink="">
      <xdr:nvSpPr>
        <xdr:cNvPr id="52" name="Flecha a la derecha con bandas 9">
          <a:extLst>
            <a:ext uri="{FF2B5EF4-FFF2-40B4-BE49-F238E27FC236}">
              <a16:creationId xmlns:a16="http://schemas.microsoft.com/office/drawing/2014/main" id="{A1B372FB-4245-41EC-B462-83FDEDE09B1B}"/>
            </a:ext>
          </a:extLst>
        </xdr:cNvPr>
        <xdr:cNvSpPr/>
      </xdr:nvSpPr>
      <xdr:spPr bwMode="auto">
        <a:xfrm>
          <a:off x="4886518" y="58676915"/>
          <a:ext cx="1209270" cy="190442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862854</xdr:colOff>
      <xdr:row>209</xdr:row>
      <xdr:rowOff>22418</xdr:rowOff>
    </xdr:from>
    <xdr:to>
      <xdr:col>11</xdr:col>
      <xdr:colOff>11907</xdr:colOff>
      <xdr:row>209</xdr:row>
      <xdr:rowOff>273843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id="{1789BA8A-29CE-4301-A03A-096AE235972B}"/>
            </a:ext>
          </a:extLst>
        </xdr:cNvPr>
        <xdr:cNvSpPr/>
      </xdr:nvSpPr>
      <xdr:spPr>
        <a:xfrm>
          <a:off x="1520079" y="39836918"/>
          <a:ext cx="6873828" cy="16570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de violación sexual* por sexo y grupo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edad de la persona usuaria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departamento</a:t>
          </a:r>
        </a:p>
      </xdr:txBody>
    </xdr:sp>
    <xdr:clientData/>
  </xdr:twoCellAnchor>
  <xdr:twoCellAnchor>
    <xdr:from>
      <xdr:col>0</xdr:col>
      <xdr:colOff>89647</xdr:colOff>
      <xdr:row>209</xdr:row>
      <xdr:rowOff>22417</xdr:rowOff>
    </xdr:from>
    <xdr:to>
      <xdr:col>1</xdr:col>
      <xdr:colOff>961407</xdr:colOff>
      <xdr:row>209</xdr:row>
      <xdr:rowOff>274417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D647F350-FABF-473D-BB4C-6BE1F4A774A6}"/>
            </a:ext>
          </a:extLst>
        </xdr:cNvPr>
        <xdr:cNvSpPr/>
      </xdr:nvSpPr>
      <xdr:spPr>
        <a:xfrm>
          <a:off x="89647" y="39836917"/>
          <a:ext cx="1433735" cy="1662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12</a:t>
          </a:r>
        </a:p>
      </xdr:txBody>
    </xdr:sp>
    <xdr:clientData/>
  </xdr:twoCellAnchor>
  <xdr:twoCellAnchor>
    <xdr:from>
      <xdr:col>0</xdr:col>
      <xdr:colOff>95251</xdr:colOff>
      <xdr:row>298</xdr:row>
      <xdr:rowOff>47626</xdr:rowOff>
    </xdr:from>
    <xdr:to>
      <xdr:col>12</xdr:col>
      <xdr:colOff>797719</xdr:colOff>
      <xdr:row>304</xdr:row>
      <xdr:rowOff>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681C48F0-693D-409F-9037-5771370F77E2}"/>
            </a:ext>
          </a:extLst>
        </xdr:cNvPr>
        <xdr:cNvSpPr txBox="1"/>
      </xdr:nvSpPr>
      <xdr:spPr>
        <a:xfrm>
          <a:off x="95251" y="56816626"/>
          <a:ext cx="9808368" cy="10953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Regular: </a:t>
          </a:r>
          <a:r>
            <a:rPr lang="es-MX" i="0">
              <a:solidFill>
                <a:schemeClr val="tx1"/>
              </a:solidFill>
            </a:rPr>
            <a:t>Funcionan en el marco de convenios de cooperación suscritos con los gobiernos provinciales y locales. Horario de atención de lunes a viernes, desde las 08:00 hrs hasta las 16:15</a:t>
          </a:r>
          <a:r>
            <a:rPr lang="es-MX" i="0" baseline="0">
              <a:solidFill>
                <a:schemeClr val="tx1"/>
              </a:solidFill>
            </a:rPr>
            <a:t> hrs.</a:t>
          </a:r>
          <a:endParaRPr lang="es-MX" i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>
              <a:solidFill>
                <a:schemeClr val="tx1"/>
              </a:solidFill>
            </a:rPr>
            <a:t>7 x 24</a:t>
          </a:r>
          <a:r>
            <a:rPr lang="es-MX" b="1" i="0" baseline="0">
              <a:solidFill>
                <a:schemeClr val="tx1"/>
              </a:solidFill>
            </a:rPr>
            <a:t>: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Funcionan en el marco de convenios de cooperación suscritos con los gobiernos provinciales y locales. Horario de atención,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 baseline="0">
              <a:solidFill>
                <a:schemeClr val="tx1"/>
              </a:solidFill>
            </a:rPr>
            <a:t>Comisaría: </a:t>
          </a:r>
          <a:r>
            <a:rPr lang="es-MX" b="0" i="0" baseline="0">
              <a:solidFill>
                <a:schemeClr val="tx1"/>
              </a:solidFill>
            </a:rPr>
            <a:t>Funcionan en el marco del Convenio </a:t>
          </a:r>
          <a:r>
            <a:rPr lang="es-MX" i="0" baseline="0">
              <a:solidFill>
                <a:schemeClr val="tx1"/>
              </a:solidFill>
            </a:rPr>
            <a:t>de Cooperación Interinstitucional entre el Ministerio de la Mujer y Poblaciones Vulnerables (MIMP) y el Ministerio del Interior (MININTER), con intervención de la PNP.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atención, 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  <a:endParaRPr lang="es-MX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Centro de Salud: </a:t>
          </a:r>
          <a:r>
            <a:rPr lang="es-MX" b="0" i="0" baseline="0">
              <a:solidFill>
                <a:schemeClr val="tx1"/>
              </a:solidFill>
            </a:rPr>
            <a:t>Funcionan en el marco de convenio de cooperación suscrito con el gobierno regional de Piura.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 de lunes a viernes, desde las 07:00 hrs hasta las 00:00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hrs.; sábados y domingos, desde las 08:00 hrs hasta las 20:00 hrs. 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201315</xdr:colOff>
      <xdr:row>210</xdr:row>
      <xdr:rowOff>259145</xdr:rowOff>
    </xdr:from>
    <xdr:to>
      <xdr:col>17</xdr:col>
      <xdr:colOff>737095</xdr:colOff>
      <xdr:row>237</xdr:row>
      <xdr:rowOff>173894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BA793627-CF04-4238-9440-87EAEB785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474886</xdr:colOff>
      <xdr:row>51</xdr:row>
      <xdr:rowOff>93648</xdr:rowOff>
    </xdr:from>
    <xdr:to>
      <xdr:col>16</xdr:col>
      <xdr:colOff>421820</xdr:colOff>
      <xdr:row>68</xdr:row>
      <xdr:rowOff>124866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1C03490D-851F-4C2B-B77F-5E68FDE9A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862854</xdr:colOff>
      <xdr:row>241</xdr:row>
      <xdr:rowOff>22418</xdr:rowOff>
    </xdr:from>
    <xdr:to>
      <xdr:col>8</xdr:col>
      <xdr:colOff>1</xdr:colOff>
      <xdr:row>241</xdr:row>
      <xdr:rowOff>272142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id="{811D1952-F8FF-4304-97D3-1BE91D053829}"/>
            </a:ext>
          </a:extLst>
        </xdr:cNvPr>
        <xdr:cNvSpPr/>
      </xdr:nvSpPr>
      <xdr:spPr>
        <a:xfrm>
          <a:off x="1520079" y="45932918"/>
          <a:ext cx="4575922" cy="16399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los últimos cinco años según departamento 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241</xdr:row>
      <xdr:rowOff>22417</xdr:rowOff>
    </xdr:from>
    <xdr:to>
      <xdr:col>1</xdr:col>
      <xdr:colOff>961407</xdr:colOff>
      <xdr:row>241</xdr:row>
      <xdr:rowOff>274417</xdr:rowOff>
    </xdr:to>
    <xdr:sp macro="" textlink="">
      <xdr:nvSpPr>
        <xdr:cNvPr id="59" name="Rectángulo 51">
          <a:extLst>
            <a:ext uri="{FF2B5EF4-FFF2-40B4-BE49-F238E27FC236}">
              <a16:creationId xmlns:a16="http://schemas.microsoft.com/office/drawing/2014/main" id="{586F49A3-B297-4DF1-A8F3-7EC52AB3D97D}"/>
            </a:ext>
          </a:extLst>
        </xdr:cNvPr>
        <xdr:cNvSpPr/>
      </xdr:nvSpPr>
      <xdr:spPr>
        <a:xfrm>
          <a:off x="89647" y="45932917"/>
          <a:ext cx="1433735" cy="1662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13</a:t>
          </a:r>
        </a:p>
      </xdr:txBody>
    </xdr:sp>
    <xdr:clientData/>
  </xdr:twoCellAnchor>
  <xdr:twoCellAnchor>
    <xdr:from>
      <xdr:col>8</xdr:col>
      <xdr:colOff>724558</xdr:colOff>
      <xdr:row>241</xdr:row>
      <xdr:rowOff>339168</xdr:rowOff>
    </xdr:from>
    <xdr:to>
      <xdr:col>15</xdr:col>
      <xdr:colOff>609365</xdr:colOff>
      <xdr:row>268</xdr:row>
      <xdr:rowOff>187027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36FDC98C-A789-4027-A140-2C8DA5C5C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950374</xdr:colOff>
      <xdr:row>111</xdr:row>
      <xdr:rowOff>180453</xdr:rowOff>
    </xdr:from>
    <xdr:to>
      <xdr:col>15</xdr:col>
      <xdr:colOff>58328</xdr:colOff>
      <xdr:row>112</xdr:row>
      <xdr:rowOff>288151</xdr:rowOff>
    </xdr:to>
    <xdr:sp macro="" textlink="">
      <xdr:nvSpPr>
        <xdr:cNvPr id="61" name="Rectángulo 51">
          <a:extLst>
            <a:ext uri="{FF2B5EF4-FFF2-40B4-BE49-F238E27FC236}">
              <a16:creationId xmlns:a16="http://schemas.microsoft.com/office/drawing/2014/main" id="{1F226DC9-2EE1-4ED5-A324-F193740C6056}"/>
            </a:ext>
          </a:extLst>
        </xdr:cNvPr>
        <xdr:cNvSpPr/>
      </xdr:nvSpPr>
      <xdr:spPr>
        <a:xfrm>
          <a:off x="10665874" y="21325953"/>
          <a:ext cx="822454" cy="20294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8</a:t>
          </a:r>
        </a:p>
      </xdr:txBody>
    </xdr:sp>
    <xdr:clientData/>
  </xdr:twoCellAnchor>
  <xdr:twoCellAnchor>
    <xdr:from>
      <xdr:col>1</xdr:col>
      <xdr:colOff>862853</xdr:colOff>
      <xdr:row>142</xdr:row>
      <xdr:rowOff>22418</xdr:rowOff>
    </xdr:from>
    <xdr:to>
      <xdr:col>10</xdr:col>
      <xdr:colOff>1</xdr:colOff>
      <xdr:row>142</xdr:row>
      <xdr:rowOff>268945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D6EA403F-5726-4264-AB40-1D6B205F7124}"/>
            </a:ext>
          </a:extLst>
        </xdr:cNvPr>
        <xdr:cNvSpPr/>
      </xdr:nvSpPr>
      <xdr:spPr>
        <a:xfrm>
          <a:off x="1520078" y="27073418"/>
          <a:ext cx="6099923" cy="1703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violencia, grupo de edad y sexo de la persona usuaria según departamento</a:t>
          </a:r>
        </a:p>
      </xdr:txBody>
    </xdr:sp>
    <xdr:clientData/>
  </xdr:twoCellAnchor>
  <xdr:twoCellAnchor>
    <xdr:from>
      <xdr:col>0</xdr:col>
      <xdr:colOff>89647</xdr:colOff>
      <xdr:row>142</xdr:row>
      <xdr:rowOff>22417</xdr:rowOff>
    </xdr:from>
    <xdr:to>
      <xdr:col>1</xdr:col>
      <xdr:colOff>961407</xdr:colOff>
      <xdr:row>142</xdr:row>
      <xdr:rowOff>274417</xdr:rowOff>
    </xdr:to>
    <xdr:sp macro="" textlink="">
      <xdr:nvSpPr>
        <xdr:cNvPr id="63" name="Rectángulo 51">
          <a:extLst>
            <a:ext uri="{FF2B5EF4-FFF2-40B4-BE49-F238E27FC236}">
              <a16:creationId xmlns:a16="http://schemas.microsoft.com/office/drawing/2014/main" id="{A4839A11-E197-454C-82FD-BD130FEA9223}"/>
            </a:ext>
          </a:extLst>
        </xdr:cNvPr>
        <xdr:cNvSpPr/>
      </xdr:nvSpPr>
      <xdr:spPr>
        <a:xfrm>
          <a:off x="89647" y="27073417"/>
          <a:ext cx="1433735" cy="1662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1</xdr:col>
      <xdr:colOff>817229</xdr:colOff>
      <xdr:row>126</xdr:row>
      <xdr:rowOff>118020</xdr:rowOff>
    </xdr:from>
    <xdr:to>
      <xdr:col>10</xdr:col>
      <xdr:colOff>896471</xdr:colOff>
      <xdr:row>127</xdr:row>
      <xdr:rowOff>67235</xdr:rowOff>
    </xdr:to>
    <xdr:sp macro="" textlink="">
      <xdr:nvSpPr>
        <xdr:cNvPr id="64" name="Rectángulo 63">
          <a:extLst>
            <a:ext uri="{FF2B5EF4-FFF2-40B4-BE49-F238E27FC236}">
              <a16:creationId xmlns:a16="http://schemas.microsoft.com/office/drawing/2014/main" id="{7251DB73-4648-4933-912D-C31517DA0C61}"/>
            </a:ext>
          </a:extLst>
        </xdr:cNvPr>
        <xdr:cNvSpPr/>
      </xdr:nvSpPr>
      <xdr:spPr>
        <a:xfrm>
          <a:off x="1522079" y="24121020"/>
          <a:ext cx="6861042" cy="1397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9080</xdr:colOff>
      <xdr:row>126</xdr:row>
      <xdr:rowOff>118019</xdr:rowOff>
    </xdr:from>
    <xdr:to>
      <xdr:col>1</xdr:col>
      <xdr:colOff>981693</xdr:colOff>
      <xdr:row>127</xdr:row>
      <xdr:rowOff>35218</xdr:rowOff>
    </xdr:to>
    <xdr:sp macro="" textlink="">
      <xdr:nvSpPr>
        <xdr:cNvPr id="65" name="Rectángulo 51">
          <a:extLst>
            <a:ext uri="{FF2B5EF4-FFF2-40B4-BE49-F238E27FC236}">
              <a16:creationId xmlns:a16="http://schemas.microsoft.com/office/drawing/2014/main" id="{3FAE087B-C38A-4511-83A4-FF04D5BD92FC}"/>
            </a:ext>
          </a:extLst>
        </xdr:cNvPr>
        <xdr:cNvSpPr/>
      </xdr:nvSpPr>
      <xdr:spPr>
        <a:xfrm>
          <a:off x="771080" y="24121019"/>
          <a:ext cx="753538" cy="107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9</a:t>
          </a:r>
        </a:p>
      </xdr:txBody>
    </xdr:sp>
    <xdr:clientData/>
  </xdr:twoCellAnchor>
  <xdr:twoCellAnchor>
    <xdr:from>
      <xdr:col>1</xdr:col>
      <xdr:colOff>2</xdr:colOff>
      <xdr:row>135</xdr:row>
      <xdr:rowOff>102956</xdr:rowOff>
    </xdr:from>
    <xdr:to>
      <xdr:col>18</xdr:col>
      <xdr:colOff>11206</xdr:colOff>
      <xdr:row>138</xdr:row>
      <xdr:rowOff>6723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DA90FCF1-9DF4-4D95-84A9-A075DE4AF2D2}"/>
            </a:ext>
          </a:extLst>
        </xdr:cNvPr>
        <xdr:cNvSpPr txBox="1"/>
      </xdr:nvSpPr>
      <xdr:spPr>
        <a:xfrm>
          <a:off x="762002" y="25820456"/>
          <a:ext cx="12965204" cy="47526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1</xdr:col>
      <xdr:colOff>9546</xdr:colOff>
      <xdr:row>322</xdr:row>
      <xdr:rowOff>8986</xdr:rowOff>
    </xdr:from>
    <xdr:to>
      <xdr:col>17</xdr:col>
      <xdr:colOff>943514</xdr:colOff>
      <xdr:row>323</xdr:row>
      <xdr:rowOff>145976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5DD11D11-DBC0-424E-B475-BDC30BDC3E24}"/>
            </a:ext>
          </a:extLst>
        </xdr:cNvPr>
        <xdr:cNvSpPr/>
      </xdr:nvSpPr>
      <xdr:spPr>
        <a:xfrm>
          <a:off x="771546" y="61349986"/>
          <a:ext cx="12944993" cy="32749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ACCIONES EN LA ATENCIÓN DEL CASO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324</xdr:row>
      <xdr:rowOff>0</xdr:rowOff>
    </xdr:from>
    <xdr:to>
      <xdr:col>2</xdr:col>
      <xdr:colOff>281541</xdr:colOff>
      <xdr:row>325</xdr:row>
      <xdr:rowOff>122464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4A7D2329-B1CB-4585-8958-85E3D0C1DE43}"/>
            </a:ext>
          </a:extLst>
        </xdr:cNvPr>
        <xdr:cNvSpPr/>
      </xdr:nvSpPr>
      <xdr:spPr>
        <a:xfrm>
          <a:off x="762000" y="61722000"/>
          <a:ext cx="1043541" cy="3129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F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13609</xdr:colOff>
      <xdr:row>326</xdr:row>
      <xdr:rowOff>171290</xdr:rowOff>
    </xdr:from>
    <xdr:to>
      <xdr:col>6</xdr:col>
      <xdr:colOff>952501</xdr:colOff>
      <xdr:row>328</xdr:row>
      <xdr:rowOff>168088</xdr:rowOff>
    </xdr:to>
    <xdr:sp macro="" textlink="">
      <xdr:nvSpPr>
        <xdr:cNvPr id="69" name="Rectángulo 68">
          <a:extLst>
            <a:ext uri="{FF2B5EF4-FFF2-40B4-BE49-F238E27FC236}">
              <a16:creationId xmlns:a16="http://schemas.microsoft.com/office/drawing/2014/main" id="{0B1B2EA6-DB88-4EF7-A44A-DFB0F1DE9EF1}"/>
            </a:ext>
          </a:extLst>
        </xdr:cNvPr>
        <xdr:cNvSpPr/>
      </xdr:nvSpPr>
      <xdr:spPr>
        <a:xfrm>
          <a:off x="1537609" y="62274290"/>
          <a:ext cx="3796392" cy="37779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Acciones en la atención del caso realizadas por los servicios del CEM según mes</a:t>
          </a:r>
        </a:p>
      </xdr:txBody>
    </xdr:sp>
    <xdr:clientData/>
  </xdr:twoCellAnchor>
  <xdr:twoCellAnchor>
    <xdr:from>
      <xdr:col>1</xdr:col>
      <xdr:colOff>4911</xdr:colOff>
      <xdr:row>326</xdr:row>
      <xdr:rowOff>165526</xdr:rowOff>
    </xdr:from>
    <xdr:to>
      <xdr:col>2</xdr:col>
      <xdr:colOff>147063</xdr:colOff>
      <xdr:row>327</xdr:row>
      <xdr:rowOff>325129</xdr:rowOff>
    </xdr:to>
    <xdr:sp macro="" textlink="">
      <xdr:nvSpPr>
        <xdr:cNvPr id="70" name="Rectángulo 51">
          <a:extLst>
            <a:ext uri="{FF2B5EF4-FFF2-40B4-BE49-F238E27FC236}">
              <a16:creationId xmlns:a16="http://schemas.microsoft.com/office/drawing/2014/main" id="{51FB8FFE-19D3-4F15-851A-9B49908FFE5A}"/>
            </a:ext>
          </a:extLst>
        </xdr:cNvPr>
        <xdr:cNvSpPr/>
      </xdr:nvSpPr>
      <xdr:spPr>
        <a:xfrm>
          <a:off x="766911" y="62268526"/>
          <a:ext cx="904152" cy="21675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18</a:t>
          </a:r>
        </a:p>
      </xdr:txBody>
    </xdr:sp>
    <xdr:clientData/>
  </xdr:twoCellAnchor>
  <xdr:twoCellAnchor>
    <xdr:from>
      <xdr:col>9</xdr:col>
      <xdr:colOff>44823</xdr:colOff>
      <xdr:row>327</xdr:row>
      <xdr:rowOff>3586</xdr:rowOff>
    </xdr:from>
    <xdr:to>
      <xdr:col>13</xdr:col>
      <xdr:colOff>940333</xdr:colOff>
      <xdr:row>328</xdr:row>
      <xdr:rowOff>145675</xdr:rowOff>
    </xdr:to>
    <xdr:sp macro="" textlink="">
      <xdr:nvSpPr>
        <xdr:cNvPr id="71" name="Rectángulo 70">
          <a:extLst>
            <a:ext uri="{FF2B5EF4-FFF2-40B4-BE49-F238E27FC236}">
              <a16:creationId xmlns:a16="http://schemas.microsoft.com/office/drawing/2014/main" id="{2F6FDB9F-AA20-43AE-B493-866F2E65E96C}"/>
            </a:ext>
          </a:extLst>
        </xdr:cNvPr>
        <xdr:cNvSpPr/>
      </xdr:nvSpPr>
      <xdr:spPr>
        <a:xfrm>
          <a:off x="6902823" y="62297086"/>
          <a:ext cx="3762535" cy="33258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en la atención del caso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año 2025 en relación al año 2024</a:t>
          </a:r>
        </a:p>
      </xdr:txBody>
    </xdr:sp>
    <xdr:clientData/>
  </xdr:twoCellAnchor>
  <xdr:twoCellAnchor>
    <xdr:from>
      <xdr:col>8</xdr:col>
      <xdr:colOff>2402</xdr:colOff>
      <xdr:row>327</xdr:row>
      <xdr:rowOff>0</xdr:rowOff>
    </xdr:from>
    <xdr:to>
      <xdr:col>9</xdr:col>
      <xdr:colOff>201705</xdr:colOff>
      <xdr:row>327</xdr:row>
      <xdr:rowOff>319368</xdr:rowOff>
    </xdr:to>
    <xdr:sp macro="" textlink="">
      <xdr:nvSpPr>
        <xdr:cNvPr id="72" name="Rectángulo 51">
          <a:extLst>
            <a:ext uri="{FF2B5EF4-FFF2-40B4-BE49-F238E27FC236}">
              <a16:creationId xmlns:a16="http://schemas.microsoft.com/office/drawing/2014/main" id="{E9106E0A-3CB0-4568-8B55-68882E40B1B4}"/>
            </a:ext>
          </a:extLst>
        </xdr:cNvPr>
        <xdr:cNvSpPr/>
      </xdr:nvSpPr>
      <xdr:spPr>
        <a:xfrm>
          <a:off x="6098402" y="62293500"/>
          <a:ext cx="961303" cy="18601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19</a:t>
          </a:r>
        </a:p>
      </xdr:txBody>
    </xdr:sp>
    <xdr:clientData/>
  </xdr:twoCellAnchor>
  <xdr:twoCellAnchor>
    <xdr:from>
      <xdr:col>14</xdr:col>
      <xdr:colOff>54966</xdr:colOff>
      <xdr:row>329</xdr:row>
      <xdr:rowOff>188067</xdr:rowOff>
    </xdr:from>
    <xdr:to>
      <xdr:col>15</xdr:col>
      <xdr:colOff>560295</xdr:colOff>
      <xdr:row>331</xdr:row>
      <xdr:rowOff>0</xdr:rowOff>
    </xdr:to>
    <xdr:sp macro="" textlink="">
      <xdr:nvSpPr>
        <xdr:cNvPr id="73" name="Flecha a la derecha con bandas 9">
          <a:extLst>
            <a:ext uri="{FF2B5EF4-FFF2-40B4-BE49-F238E27FC236}">
              <a16:creationId xmlns:a16="http://schemas.microsoft.com/office/drawing/2014/main" id="{289A14D8-1C77-4A05-AEFB-52669BC855A1}"/>
            </a:ext>
          </a:extLst>
        </xdr:cNvPr>
        <xdr:cNvSpPr/>
      </xdr:nvSpPr>
      <xdr:spPr bwMode="auto">
        <a:xfrm>
          <a:off x="10722966" y="62862567"/>
          <a:ext cx="1267329" cy="19293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688383</xdr:colOff>
      <xdr:row>327</xdr:row>
      <xdr:rowOff>303878</xdr:rowOff>
    </xdr:from>
    <xdr:to>
      <xdr:col>18</xdr:col>
      <xdr:colOff>1</xdr:colOff>
      <xdr:row>332</xdr:row>
      <xdr:rowOff>56031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123EE890-C1A1-43BD-B89E-514661328E03}"/>
            </a:ext>
          </a:extLst>
        </xdr:cNvPr>
        <xdr:cNvSpPr txBox="1"/>
      </xdr:nvSpPr>
      <xdr:spPr>
        <a:xfrm>
          <a:off x="12118383" y="62483078"/>
          <a:ext cx="1597618" cy="818953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las</a:t>
          </a:r>
          <a:r>
            <a:rPr lang="es-PE" sz="1100" b="0" i="1"/>
            <a:t> acciones en</a:t>
          </a:r>
          <a:r>
            <a:rPr lang="es-PE" sz="1100" b="0" i="1" baseline="0"/>
            <a:t> la atención del caso,</a:t>
          </a:r>
          <a:r>
            <a:rPr lang="es-PE" sz="1100" b="0" i="1"/>
            <a:t> se observa un incremento de 7,5 puntos porcentuales entre los meses de enero a mayo de 2025 frente a lo registrado en el mismo periodo del año anterior.</a:t>
          </a:r>
        </a:p>
      </xdr:txBody>
    </xdr:sp>
    <xdr:clientData/>
  </xdr:twoCellAnchor>
  <xdr:oneCellAnchor>
    <xdr:from>
      <xdr:col>1</xdr:col>
      <xdr:colOff>11206</xdr:colOff>
      <xdr:row>0</xdr:row>
      <xdr:rowOff>67234</xdr:rowOff>
    </xdr:from>
    <xdr:ext cx="5964430" cy="672353"/>
    <xdr:pic>
      <xdr:nvPicPr>
        <xdr:cNvPr id="75" name="Imagen 74">
          <a:extLst>
            <a:ext uri="{FF2B5EF4-FFF2-40B4-BE49-F238E27FC236}">
              <a16:creationId xmlns:a16="http://schemas.microsoft.com/office/drawing/2014/main" id="{0E51EB8E-FDF0-4BAA-87A0-20B47F37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06" y="67234"/>
          <a:ext cx="5964430" cy="672353"/>
        </a:xfrm>
        <a:prstGeom prst="rect">
          <a:avLst/>
        </a:prstGeom>
      </xdr:spPr>
    </xdr:pic>
    <xdr:clientData/>
  </xdr:oneCellAnchor>
  <xdr:oneCellAnchor>
    <xdr:from>
      <xdr:col>11</xdr:col>
      <xdr:colOff>547687</xdr:colOff>
      <xdr:row>174</xdr:row>
      <xdr:rowOff>310963</xdr:rowOff>
    </xdr:from>
    <xdr:ext cx="5519598" cy="7641612"/>
    <xdr:pic>
      <xdr:nvPicPr>
        <xdr:cNvPr id="76" name="Imagen 75">
          <a:extLst>
            <a:ext uri="{FF2B5EF4-FFF2-40B4-BE49-F238E27FC236}">
              <a16:creationId xmlns:a16="http://schemas.microsoft.com/office/drawing/2014/main" id="{F2151DF3-82A0-4C2B-9C31-B8AD9EF16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1" r="9378"/>
        <a:stretch>
          <a:fillRect/>
        </a:stretch>
      </xdr:blipFill>
      <xdr:spPr bwMode="auto">
        <a:xfrm>
          <a:off x="8929687" y="33334138"/>
          <a:ext cx="5519598" cy="7641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1260-0D7A-438E-8D27-F120363A3448}">
  <sheetPr>
    <tabColor theme="1" tint="0.14999847407452621"/>
  </sheetPr>
  <dimension ref="B1:S347"/>
  <sheetViews>
    <sheetView showGridLines="0" tabSelected="1" view="pageBreakPreview" topLeftCell="A7" zoomScale="85" zoomScaleNormal="85" zoomScaleSheetLayoutView="85" workbookViewId="0">
      <selection activeCell="C30" sqref="C30:E30"/>
    </sheetView>
  </sheetViews>
  <sheetFormatPr baseColWidth="10" defaultColWidth="11.42578125" defaultRowHeight="15" x14ac:dyDescent="0.25"/>
  <cols>
    <col min="1" max="1" width="1.5703125" style="1" customWidth="1"/>
    <col min="2" max="2" width="16.5703125" style="1" customWidth="1"/>
    <col min="3" max="3" width="14.140625" style="1" customWidth="1"/>
    <col min="4" max="4" width="14.85546875" style="1" customWidth="1"/>
    <col min="5" max="5" width="13.5703125" style="1" customWidth="1"/>
    <col min="6" max="6" width="12.42578125" style="1" customWidth="1"/>
    <col min="7" max="7" width="14.5703125" style="1" customWidth="1"/>
    <col min="8" max="8" width="15.42578125" style="1" customWidth="1"/>
    <col min="9" max="9" width="12.85546875" style="1" customWidth="1"/>
    <col min="10" max="10" width="12.140625" style="1" customWidth="1"/>
    <col min="11" max="11" width="14.140625" style="1" customWidth="1"/>
    <col min="12" max="12" width="15.7109375" style="1" customWidth="1"/>
    <col min="13" max="13" width="12.140625" style="1" customWidth="1"/>
    <col min="14" max="14" width="14.140625" style="1" customWidth="1"/>
    <col min="15" max="15" width="13.140625" style="1" customWidth="1"/>
    <col min="16" max="16" width="13.5703125" style="1" customWidth="1"/>
    <col min="17" max="17" width="12.42578125" style="1" customWidth="1"/>
    <col min="18" max="18" width="14.140625" style="1" customWidth="1"/>
    <col min="19" max="19" width="1.140625" style="1" customWidth="1"/>
    <col min="20" max="16384" width="11.42578125" style="1"/>
  </cols>
  <sheetData>
    <row r="1" spans="2:18" x14ac:dyDescent="0.25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2:18" ht="25.5" customHeight="1" x14ac:dyDescent="0.25"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2:18" ht="25.5" customHeight="1" x14ac:dyDescent="0.25"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</row>
    <row r="4" spans="2:18" ht="3" customHeight="1" x14ac:dyDescent="0.25">
      <c r="B4" s="267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54"/>
    </row>
    <row r="5" spans="2:18" x14ac:dyDescent="0.25"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59"/>
    </row>
    <row r="6" spans="2:18" ht="23.25" x14ac:dyDescent="0.25">
      <c r="B6" s="265" t="s">
        <v>134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</row>
    <row r="7" spans="2:18" ht="6" customHeight="1" x14ac:dyDescent="0.25"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</row>
    <row r="8" spans="2:18" ht="20.25" x14ac:dyDescent="0.25">
      <c r="B8" s="263" t="s">
        <v>133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  <row r="9" spans="2:18" ht="11.25" customHeight="1" x14ac:dyDescent="0.25">
      <c r="B9" s="262"/>
      <c r="C9" s="260"/>
      <c r="D9" s="260"/>
      <c r="E9" s="260"/>
      <c r="F9" s="260"/>
      <c r="G9" s="260"/>
      <c r="H9" s="260"/>
      <c r="I9" s="260"/>
      <c r="J9" s="261"/>
      <c r="K9" s="261"/>
      <c r="L9" s="260"/>
      <c r="M9" s="260"/>
      <c r="N9" s="260"/>
      <c r="O9" s="260"/>
      <c r="P9" s="260"/>
      <c r="Q9" s="260"/>
      <c r="R9" s="259"/>
    </row>
    <row r="10" spans="2:18" ht="7.5" customHeight="1" x14ac:dyDescent="0.25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2:18" s="257" customFormat="1" ht="56.25" customHeight="1" x14ac:dyDescent="0.25"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</row>
    <row r="12" spans="2:18" x14ac:dyDescent="0.25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2:18" ht="18" x14ac:dyDescent="0.25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2:18" ht="14.25" customHeigh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35"/>
      <c r="N14" s="135"/>
      <c r="O14" s="135"/>
      <c r="P14" s="3"/>
      <c r="Q14" s="3"/>
      <c r="R14" s="3"/>
    </row>
    <row r="15" spans="2:18" ht="18" customHeight="1" x14ac:dyDescent="0.25">
      <c r="B15" s="6"/>
      <c r="C15" s="6"/>
      <c r="D15" s="6"/>
      <c r="E15" s="6"/>
      <c r="F15" s="242"/>
      <c r="G15" s="242"/>
      <c r="M15" s="54"/>
      <c r="N15" s="54"/>
      <c r="O15" s="161"/>
      <c r="P15" s="161"/>
      <c r="Q15" s="161"/>
      <c r="R15" s="54"/>
    </row>
    <row r="16" spans="2:18" ht="22.5" customHeight="1" x14ac:dyDescent="0.25">
      <c r="B16" s="256"/>
      <c r="C16" s="54"/>
      <c r="D16" s="54"/>
      <c r="E16" s="54"/>
      <c r="F16" s="3"/>
      <c r="G16" s="3"/>
    </row>
    <row r="17" spans="2:19" ht="32.25" customHeight="1" x14ac:dyDescent="0.25">
      <c r="B17" s="238" t="s">
        <v>127</v>
      </c>
      <c r="C17" s="209" t="s">
        <v>1</v>
      </c>
      <c r="D17" s="237" t="s">
        <v>32</v>
      </c>
      <c r="E17" s="236" t="s">
        <v>31</v>
      </c>
      <c r="F17" s="255"/>
      <c r="G17" s="5"/>
      <c r="M17" s="254" t="s">
        <v>127</v>
      </c>
      <c r="N17" s="253" t="s">
        <v>1</v>
      </c>
      <c r="O17" s="252" t="s">
        <v>27</v>
      </c>
      <c r="P17" s="252" t="s">
        <v>26</v>
      </c>
      <c r="Q17" s="252" t="s">
        <v>25</v>
      </c>
      <c r="R17" s="80" t="s">
        <v>24</v>
      </c>
    </row>
    <row r="18" spans="2:19" ht="27" customHeight="1" x14ac:dyDescent="0.25">
      <c r="B18" s="251" t="s">
        <v>13</v>
      </c>
      <c r="C18" s="127">
        <f>SUM(D18:E18)</f>
        <v>14723</v>
      </c>
      <c r="D18" s="31">
        <v>12468</v>
      </c>
      <c r="E18" s="31">
        <v>2255</v>
      </c>
      <c r="F18" s="230"/>
      <c r="G18" s="187"/>
      <c r="M18" s="128" t="s">
        <v>13</v>
      </c>
      <c r="N18" s="127">
        <f>SUM(O18:R18)</f>
        <v>14723</v>
      </c>
      <c r="O18" s="31">
        <v>78</v>
      </c>
      <c r="P18" s="31">
        <v>6507</v>
      </c>
      <c r="Q18" s="31">
        <v>5452</v>
      </c>
      <c r="R18" s="31">
        <v>2686</v>
      </c>
    </row>
    <row r="19" spans="2:19" ht="27.75" customHeight="1" x14ac:dyDescent="0.25">
      <c r="B19" s="251" t="s">
        <v>12</v>
      </c>
      <c r="C19" s="127">
        <f>SUM(D19:E19)</f>
        <v>13616</v>
      </c>
      <c r="D19" s="31">
        <v>11388</v>
      </c>
      <c r="E19" s="31">
        <v>2228</v>
      </c>
      <c r="F19" s="230"/>
      <c r="G19" s="187"/>
      <c r="M19" s="128" t="s">
        <v>12</v>
      </c>
      <c r="N19" s="127">
        <f>SUM(O19:R19)</f>
        <v>13616</v>
      </c>
      <c r="O19" s="31">
        <v>66</v>
      </c>
      <c r="P19" s="31">
        <v>5995</v>
      </c>
      <c r="Q19" s="31">
        <v>5142</v>
      </c>
      <c r="R19" s="31">
        <v>2413</v>
      </c>
    </row>
    <row r="20" spans="2:19" ht="27.75" customHeight="1" x14ac:dyDescent="0.25">
      <c r="B20" s="251" t="s">
        <v>11</v>
      </c>
      <c r="C20" s="127">
        <f>SUM(D20:E20)</f>
        <v>14691</v>
      </c>
      <c r="D20" s="31">
        <v>12282</v>
      </c>
      <c r="E20" s="31">
        <v>2409</v>
      </c>
      <c r="F20" s="230"/>
      <c r="G20" s="187"/>
      <c r="M20" s="128" t="s">
        <v>11</v>
      </c>
      <c r="N20" s="127">
        <f>SUM(O20:R20)</f>
        <v>14691</v>
      </c>
      <c r="O20" s="31">
        <v>58</v>
      </c>
      <c r="P20" s="31">
        <v>6564</v>
      </c>
      <c r="Q20" s="31">
        <v>5440</v>
      </c>
      <c r="R20" s="31">
        <v>2629</v>
      </c>
    </row>
    <row r="21" spans="2:19" ht="28.5" customHeight="1" x14ac:dyDescent="0.25">
      <c r="B21" s="251" t="s">
        <v>10</v>
      </c>
      <c r="C21" s="127">
        <f>SUM(D21:E21)</f>
        <v>14546</v>
      </c>
      <c r="D21" s="31">
        <v>12221</v>
      </c>
      <c r="E21" s="31">
        <v>2325</v>
      </c>
      <c r="F21" s="230"/>
      <c r="G21" s="187"/>
      <c r="M21" s="128" t="s">
        <v>10</v>
      </c>
      <c r="N21" s="127">
        <f>SUM(O21:R21)</f>
        <v>14546</v>
      </c>
      <c r="O21" s="31">
        <v>51</v>
      </c>
      <c r="P21" s="31">
        <v>6451</v>
      </c>
      <c r="Q21" s="31">
        <v>5337</v>
      </c>
      <c r="R21" s="31">
        <v>2707</v>
      </c>
    </row>
    <row r="22" spans="2:19" ht="28.5" customHeight="1" thickBot="1" x14ac:dyDescent="0.3">
      <c r="B22" s="251" t="s">
        <v>9</v>
      </c>
      <c r="C22" s="127">
        <f>SUM(D22:E22)</f>
        <v>14120</v>
      </c>
      <c r="D22" s="31">
        <v>11935</v>
      </c>
      <c r="E22" s="31">
        <v>2185</v>
      </c>
      <c r="F22" s="230"/>
      <c r="G22" s="121"/>
      <c r="M22" s="128" t="s">
        <v>9</v>
      </c>
      <c r="N22" s="127">
        <f>SUM(O22:R22)</f>
        <v>14120</v>
      </c>
      <c r="O22" s="31">
        <v>58</v>
      </c>
      <c r="P22" s="31">
        <v>6261</v>
      </c>
      <c r="Q22" s="31">
        <v>5113</v>
      </c>
      <c r="R22" s="31">
        <v>2688</v>
      </c>
    </row>
    <row r="23" spans="2:19" ht="28.5" hidden="1" customHeight="1" x14ac:dyDescent="0.3">
      <c r="B23" s="251" t="s">
        <v>8</v>
      </c>
      <c r="C23" s="127">
        <f>SUM(D23:E23)</f>
        <v>0</v>
      </c>
      <c r="D23" s="31"/>
      <c r="E23" s="31"/>
      <c r="F23" s="230"/>
      <c r="G23" s="49"/>
      <c r="M23" s="33" t="s">
        <v>8</v>
      </c>
      <c r="N23" s="127">
        <f>SUM(O23:R23)</f>
        <v>0</v>
      </c>
      <c r="O23" s="213"/>
      <c r="P23" s="213"/>
      <c r="Q23" s="213"/>
      <c r="R23" s="213"/>
    </row>
    <row r="24" spans="2:19" ht="28.5" hidden="1" customHeight="1" x14ac:dyDescent="0.3">
      <c r="B24" s="251" t="s">
        <v>7</v>
      </c>
      <c r="C24" s="127">
        <f>SUM(D24:E24)</f>
        <v>0</v>
      </c>
      <c r="D24" s="31"/>
      <c r="E24" s="31"/>
      <c r="F24" s="230"/>
      <c r="G24" s="49"/>
      <c r="M24" s="128" t="s">
        <v>7</v>
      </c>
      <c r="N24" s="127">
        <f>SUM(O24:R24)</f>
        <v>0</v>
      </c>
      <c r="O24" s="31"/>
      <c r="P24" s="31"/>
      <c r="Q24" s="31"/>
      <c r="R24" s="31"/>
    </row>
    <row r="25" spans="2:19" ht="28.5" hidden="1" customHeight="1" x14ac:dyDescent="0.3">
      <c r="B25" s="251" t="s">
        <v>6</v>
      </c>
      <c r="C25" s="127">
        <f>SUM(D25:E25)</f>
        <v>0</v>
      </c>
      <c r="D25" s="31"/>
      <c r="E25" s="31"/>
      <c r="F25" s="230"/>
      <c r="G25" s="49"/>
      <c r="M25" s="128" t="s">
        <v>6</v>
      </c>
      <c r="N25" s="127">
        <f>SUM(O25:R25)</f>
        <v>0</v>
      </c>
      <c r="O25" s="31"/>
      <c r="P25" s="31"/>
      <c r="Q25" s="31"/>
      <c r="R25" s="31"/>
    </row>
    <row r="26" spans="2:19" ht="28.5" hidden="1" customHeight="1" x14ac:dyDescent="0.3">
      <c r="B26" s="251" t="s">
        <v>5</v>
      </c>
      <c r="C26" s="127">
        <f>SUM(D26:E26)</f>
        <v>0</v>
      </c>
      <c r="D26" s="31"/>
      <c r="E26" s="31"/>
      <c r="F26" s="230"/>
      <c r="G26" s="49"/>
      <c r="M26" s="128" t="s">
        <v>5</v>
      </c>
      <c r="N26" s="127">
        <f>SUM(O26:R26)</f>
        <v>0</v>
      </c>
      <c r="O26" s="31"/>
      <c r="P26" s="31"/>
      <c r="Q26" s="31"/>
      <c r="R26" s="31"/>
    </row>
    <row r="27" spans="2:19" ht="28.5" hidden="1" customHeight="1" x14ac:dyDescent="0.3">
      <c r="B27" s="251" t="s">
        <v>4</v>
      </c>
      <c r="C27" s="127">
        <f>SUM(D27:E27)</f>
        <v>0</v>
      </c>
      <c r="D27" s="213"/>
      <c r="E27" s="213"/>
      <c r="F27" s="230"/>
      <c r="G27" s="49"/>
      <c r="M27" s="128" t="s">
        <v>4</v>
      </c>
      <c r="N27" s="127">
        <f>SUM(O27:R27)</f>
        <v>0</v>
      </c>
      <c r="O27" s="31"/>
      <c r="P27" s="31"/>
      <c r="Q27" s="31"/>
      <c r="R27" s="31"/>
    </row>
    <row r="28" spans="2:19" ht="28.15" hidden="1" customHeight="1" x14ac:dyDescent="0.3">
      <c r="B28" s="251" t="s">
        <v>3</v>
      </c>
      <c r="C28" s="127">
        <f>SUM(D28:E28)</f>
        <v>0</v>
      </c>
      <c r="D28" s="31"/>
      <c r="E28" s="31"/>
      <c r="F28" s="230"/>
      <c r="G28" s="49"/>
      <c r="M28" s="128" t="s">
        <v>3</v>
      </c>
      <c r="N28" s="127">
        <f>SUM(O28:R28)</f>
        <v>0</v>
      </c>
      <c r="O28" s="31"/>
      <c r="P28" s="31"/>
      <c r="Q28" s="31"/>
      <c r="R28" s="31"/>
    </row>
    <row r="29" spans="2:19" ht="28.5" hidden="1" customHeight="1" thickBot="1" x14ac:dyDescent="0.3">
      <c r="B29" s="251" t="s">
        <v>2</v>
      </c>
      <c r="C29" s="127">
        <f>SUM(D29:E29)</f>
        <v>0</v>
      </c>
      <c r="D29" s="31"/>
      <c r="E29" s="31"/>
      <c r="F29" s="230"/>
      <c r="G29" s="49"/>
      <c r="M29" s="128" t="s">
        <v>2</v>
      </c>
      <c r="N29" s="127">
        <f>SUM(O29:R29)</f>
        <v>0</v>
      </c>
      <c r="O29" s="31"/>
      <c r="P29" s="31"/>
      <c r="Q29" s="31"/>
      <c r="R29" s="31"/>
    </row>
    <row r="30" spans="2:19" ht="24.75" customHeight="1" x14ac:dyDescent="0.25">
      <c r="B30" s="229" t="s">
        <v>1</v>
      </c>
      <c r="C30" s="228">
        <f>SUM(C18:C29)</f>
        <v>71696</v>
      </c>
      <c r="D30" s="250">
        <f>SUM(D18:D29)</f>
        <v>60294</v>
      </c>
      <c r="E30" s="250">
        <f>SUM(E18:E29)</f>
        <v>11402</v>
      </c>
      <c r="F30" s="49"/>
      <c r="G30" s="182"/>
      <c r="M30" s="243" t="s">
        <v>1</v>
      </c>
      <c r="N30" s="228">
        <f>SUM(N18:N29)</f>
        <v>71696</v>
      </c>
      <c r="O30" s="228">
        <f>SUM(O18:O29)</f>
        <v>311</v>
      </c>
      <c r="P30" s="228">
        <f>SUM(P18:P29)</f>
        <v>31778</v>
      </c>
      <c r="Q30" s="228">
        <f>SUM(Q18:Q29)</f>
        <v>26484</v>
      </c>
      <c r="R30" s="228">
        <f>SUM(R18:R29)</f>
        <v>13123</v>
      </c>
    </row>
    <row r="31" spans="2:19" ht="22.5" customHeight="1" thickBot="1" x14ac:dyDescent="0.3">
      <c r="B31" s="192" t="s">
        <v>38</v>
      </c>
      <c r="C31" s="210">
        <f>C30/$C30</f>
        <v>1</v>
      </c>
      <c r="D31" s="210">
        <f>D30/$C30</f>
        <v>0.84096741798705643</v>
      </c>
      <c r="E31" s="210">
        <f>E30/$C30</f>
        <v>0.15903258201294354</v>
      </c>
      <c r="F31" s="54"/>
      <c r="M31" s="192" t="s">
        <v>38</v>
      </c>
      <c r="N31" s="201">
        <f>N30/$N30</f>
        <v>1</v>
      </c>
      <c r="O31" s="201">
        <f>O30/$N30</f>
        <v>4.3377594286989514E-3</v>
      </c>
      <c r="P31" s="201">
        <f>P30/$N30</f>
        <v>0.44323253738004909</v>
      </c>
      <c r="Q31" s="201">
        <f>Q30/$N30</f>
        <v>0.3693929926355724</v>
      </c>
      <c r="R31" s="201">
        <f>R30/$N30</f>
        <v>0.18303671055567955</v>
      </c>
    </row>
    <row r="32" spans="2:19" x14ac:dyDescent="0.25">
      <c r="B32" s="54"/>
      <c r="C32" s="54"/>
      <c r="D32" s="54"/>
      <c r="E32" s="54"/>
      <c r="F32" s="54"/>
      <c r="G32" s="54"/>
      <c r="N32" s="248" t="s">
        <v>121</v>
      </c>
      <c r="O32" s="245">
        <f>+D48+E48</f>
        <v>13850</v>
      </c>
      <c r="P32" s="247">
        <f>O32/O$36</f>
        <v>0.1931767462619951</v>
      </c>
      <c r="S32" s="54"/>
    </row>
    <row r="33" spans="2:18" ht="23.25" customHeight="1" x14ac:dyDescent="0.25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54"/>
      <c r="M33" s="54"/>
      <c r="N33" s="248" t="s">
        <v>120</v>
      </c>
      <c r="O33" s="245">
        <f>+F48</f>
        <v>12238</v>
      </c>
      <c r="P33" s="247">
        <f>O33/O$36</f>
        <v>0.17069292568623076</v>
      </c>
      <c r="Q33" s="122"/>
      <c r="R33" s="122"/>
    </row>
    <row r="34" spans="2:18" ht="21.75" customHeight="1" x14ac:dyDescent="0.25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248" t="s">
        <v>119</v>
      </c>
      <c r="O34" s="245">
        <f>+G48+H48+I48+J48</f>
        <v>40988</v>
      </c>
      <c r="P34" s="247">
        <f>O34/O$36</f>
        <v>0.57169158669939746</v>
      </c>
      <c r="Q34" s="122"/>
      <c r="R34" s="122"/>
    </row>
    <row r="35" spans="2:18" ht="32.25" customHeight="1" x14ac:dyDescent="0.25">
      <c r="B35" s="46" t="s">
        <v>15</v>
      </c>
      <c r="C35" s="249" t="s">
        <v>1</v>
      </c>
      <c r="D35" s="46" t="s">
        <v>93</v>
      </c>
      <c r="E35" s="44" t="s">
        <v>92</v>
      </c>
      <c r="F35" s="44" t="s">
        <v>91</v>
      </c>
      <c r="G35" s="45" t="s">
        <v>90</v>
      </c>
      <c r="H35" s="44" t="s">
        <v>89</v>
      </c>
      <c r="I35" s="44" t="s">
        <v>88</v>
      </c>
      <c r="J35" s="44" t="s">
        <v>87</v>
      </c>
      <c r="K35" s="80" t="s">
        <v>28</v>
      </c>
      <c r="L35" s="54"/>
      <c r="M35" s="54"/>
      <c r="N35" s="248" t="s">
        <v>118</v>
      </c>
      <c r="O35" s="245">
        <f>+K48</f>
        <v>4620</v>
      </c>
      <c r="P35" s="247">
        <f>O35/O$36</f>
        <v>6.4438741352376705E-2</v>
      </c>
      <c r="Q35" s="122"/>
      <c r="R35" s="122"/>
    </row>
    <row r="36" spans="2:18" ht="36.75" customHeight="1" x14ac:dyDescent="0.25">
      <c r="B36" s="128" t="s">
        <v>13</v>
      </c>
      <c r="C36" s="127">
        <f>SUM(D36:K36)</f>
        <v>14723</v>
      </c>
      <c r="D36" s="31">
        <v>859</v>
      </c>
      <c r="E36" s="31">
        <v>1854</v>
      </c>
      <c r="F36" s="31">
        <v>2353</v>
      </c>
      <c r="G36" s="131">
        <v>1983</v>
      </c>
      <c r="H36" s="31">
        <v>2921</v>
      </c>
      <c r="I36" s="31">
        <v>2342</v>
      </c>
      <c r="J36" s="31">
        <v>1394</v>
      </c>
      <c r="K36" s="31">
        <v>1017</v>
      </c>
      <c r="L36" s="54"/>
      <c r="M36" s="122"/>
      <c r="N36" s="246" t="s">
        <v>1</v>
      </c>
      <c r="O36" s="245">
        <f>SUM(O32:O35)</f>
        <v>71696</v>
      </c>
      <c r="P36" s="244">
        <f>SUM(P32:P35)</f>
        <v>1</v>
      </c>
      <c r="Q36" s="122"/>
      <c r="R36" s="122"/>
    </row>
    <row r="37" spans="2:18" ht="23.25" customHeight="1" x14ac:dyDescent="0.25">
      <c r="B37" s="128" t="s">
        <v>12</v>
      </c>
      <c r="C37" s="127">
        <f>SUM(D37:K37)</f>
        <v>13616</v>
      </c>
      <c r="D37" s="31">
        <v>916</v>
      </c>
      <c r="E37" s="31">
        <v>1771</v>
      </c>
      <c r="F37" s="31">
        <v>2293</v>
      </c>
      <c r="G37" s="31">
        <v>1827</v>
      </c>
      <c r="H37" s="31">
        <v>2651</v>
      </c>
      <c r="I37" s="31">
        <v>2019</v>
      </c>
      <c r="J37" s="31">
        <v>1251</v>
      </c>
      <c r="K37" s="31">
        <v>888</v>
      </c>
      <c r="L37" s="54"/>
      <c r="M37" s="122"/>
      <c r="Q37" s="122"/>
      <c r="R37" s="122"/>
    </row>
    <row r="38" spans="2:18" ht="23.25" customHeight="1" x14ac:dyDescent="0.25">
      <c r="B38" s="128" t="s">
        <v>11</v>
      </c>
      <c r="C38" s="127">
        <f>SUM(D38:K38)</f>
        <v>14691</v>
      </c>
      <c r="D38" s="31">
        <v>999</v>
      </c>
      <c r="E38" s="31">
        <v>1872</v>
      </c>
      <c r="F38" s="31">
        <v>2442</v>
      </c>
      <c r="G38" s="31">
        <v>1994</v>
      </c>
      <c r="H38" s="31">
        <v>2835</v>
      </c>
      <c r="I38" s="31">
        <v>2277</v>
      </c>
      <c r="J38" s="31">
        <v>1375</v>
      </c>
      <c r="K38" s="31">
        <v>897</v>
      </c>
      <c r="L38" s="54"/>
      <c r="M38" s="122"/>
      <c r="Q38" s="122"/>
      <c r="R38" s="122"/>
    </row>
    <row r="39" spans="2:18" ht="23.25" customHeight="1" x14ac:dyDescent="0.25">
      <c r="B39" s="128" t="s">
        <v>10</v>
      </c>
      <c r="C39" s="127">
        <f>SUM(D39:K39)</f>
        <v>14546</v>
      </c>
      <c r="D39" s="31">
        <v>987</v>
      </c>
      <c r="E39" s="31">
        <v>1850</v>
      </c>
      <c r="F39" s="31">
        <v>2533</v>
      </c>
      <c r="G39" s="31">
        <v>2008</v>
      </c>
      <c r="H39" s="31">
        <v>2865</v>
      </c>
      <c r="I39" s="31">
        <v>2068</v>
      </c>
      <c r="J39" s="31">
        <v>1273</v>
      </c>
      <c r="K39" s="31">
        <v>962</v>
      </c>
      <c r="L39" s="54"/>
      <c r="M39" s="122"/>
      <c r="N39" s="147"/>
      <c r="O39" s="147"/>
      <c r="P39" s="147"/>
      <c r="Q39" s="122"/>
      <c r="R39" s="122"/>
    </row>
    <row r="40" spans="2:18" ht="23.25" customHeight="1" thickBot="1" x14ac:dyDescent="0.3">
      <c r="B40" s="128" t="s">
        <v>9</v>
      </c>
      <c r="C40" s="127">
        <f>SUM(D40:K40)</f>
        <v>14120</v>
      </c>
      <c r="D40" s="31">
        <v>931</v>
      </c>
      <c r="E40" s="31">
        <v>1811</v>
      </c>
      <c r="F40" s="31">
        <v>2617</v>
      </c>
      <c r="G40" s="31">
        <v>1864</v>
      </c>
      <c r="H40" s="31">
        <v>2741</v>
      </c>
      <c r="I40" s="31">
        <v>2059</v>
      </c>
      <c r="J40" s="31">
        <v>1241</v>
      </c>
      <c r="K40" s="31">
        <v>856</v>
      </c>
      <c r="L40" s="54"/>
      <c r="M40" s="122"/>
      <c r="N40" s="147"/>
      <c r="O40" s="147"/>
      <c r="P40" s="147"/>
      <c r="Q40" s="122"/>
      <c r="R40" s="122"/>
    </row>
    <row r="41" spans="2:18" ht="23.25" hidden="1" customHeight="1" x14ac:dyDescent="0.3">
      <c r="B41" s="128" t="s">
        <v>8</v>
      </c>
      <c r="C41" s="127">
        <f>SUM(D41:K41)</f>
        <v>0</v>
      </c>
      <c r="D41" s="31"/>
      <c r="E41" s="31"/>
      <c r="F41" s="31"/>
      <c r="G41" s="31"/>
      <c r="H41" s="31"/>
      <c r="I41" s="31"/>
      <c r="J41" s="31"/>
      <c r="K41" s="31"/>
      <c r="L41" s="54"/>
      <c r="M41" s="122"/>
      <c r="N41" s="147"/>
      <c r="O41" s="147"/>
      <c r="P41" s="147"/>
      <c r="Q41" s="122"/>
      <c r="R41" s="54"/>
    </row>
    <row r="42" spans="2:18" ht="23.25" hidden="1" customHeight="1" x14ac:dyDescent="0.3">
      <c r="B42" s="33" t="s">
        <v>7</v>
      </c>
      <c r="C42" s="127">
        <f>SUM(D42:K42)</f>
        <v>0</v>
      </c>
      <c r="D42" s="213"/>
      <c r="E42" s="213"/>
      <c r="F42" s="213"/>
      <c r="G42" s="213"/>
      <c r="H42" s="213"/>
      <c r="I42" s="213"/>
      <c r="J42" s="213"/>
      <c r="K42" s="213"/>
      <c r="L42" s="54"/>
      <c r="M42" s="122"/>
      <c r="N42" s="122"/>
      <c r="O42" s="147"/>
      <c r="P42" s="122"/>
      <c r="Q42" s="54"/>
      <c r="R42" s="54"/>
    </row>
    <row r="43" spans="2:18" ht="23.25" hidden="1" customHeight="1" x14ac:dyDescent="0.3">
      <c r="B43" s="128" t="s">
        <v>6</v>
      </c>
      <c r="C43" s="127">
        <f>SUM(D43:K43)</f>
        <v>0</v>
      </c>
      <c r="D43" s="31"/>
      <c r="E43" s="31"/>
      <c r="F43" s="31"/>
      <c r="G43" s="31"/>
      <c r="H43" s="31"/>
      <c r="I43" s="31"/>
      <c r="J43" s="31"/>
      <c r="K43" s="31"/>
      <c r="L43" s="54"/>
      <c r="M43" s="122"/>
      <c r="N43" s="122"/>
      <c r="O43" s="147"/>
      <c r="P43" s="122"/>
      <c r="Q43" s="54"/>
      <c r="R43" s="54"/>
    </row>
    <row r="44" spans="2:18" ht="23.25" hidden="1" customHeight="1" x14ac:dyDescent="0.3">
      <c r="B44" s="128" t="s">
        <v>5</v>
      </c>
      <c r="C44" s="127">
        <f>SUM(D44:K44)</f>
        <v>0</v>
      </c>
      <c r="D44" s="31"/>
      <c r="E44" s="31"/>
      <c r="F44" s="31"/>
      <c r="G44" s="31"/>
      <c r="H44" s="31"/>
      <c r="I44" s="31"/>
      <c r="J44" s="31"/>
      <c r="K44" s="31"/>
      <c r="L44" s="54"/>
      <c r="M44" s="122"/>
      <c r="N44" s="122"/>
      <c r="O44" s="147"/>
      <c r="P44" s="122"/>
      <c r="Q44" s="54"/>
      <c r="R44" s="54"/>
    </row>
    <row r="45" spans="2:18" ht="23.25" hidden="1" customHeight="1" x14ac:dyDescent="0.3">
      <c r="B45" s="128" t="s">
        <v>4</v>
      </c>
      <c r="C45" s="127">
        <f>SUM(D45:K45)</f>
        <v>0</v>
      </c>
      <c r="D45" s="31"/>
      <c r="E45" s="31"/>
      <c r="F45" s="31"/>
      <c r="G45" s="31"/>
      <c r="H45" s="31"/>
      <c r="I45" s="31"/>
      <c r="J45" s="31"/>
      <c r="K45" s="31"/>
      <c r="L45" s="54"/>
      <c r="M45" s="122"/>
      <c r="N45" s="122"/>
      <c r="O45" s="122"/>
      <c r="P45" s="122"/>
      <c r="Q45" s="54"/>
      <c r="R45" s="54"/>
    </row>
    <row r="46" spans="2:18" ht="23.25" hidden="1" customHeight="1" x14ac:dyDescent="0.3">
      <c r="B46" s="128" t="s">
        <v>3</v>
      </c>
      <c r="C46" s="127">
        <f>SUM(D46:K46)</f>
        <v>0</v>
      </c>
      <c r="D46" s="31"/>
      <c r="E46" s="31"/>
      <c r="F46" s="31"/>
      <c r="G46" s="31"/>
      <c r="H46" s="31"/>
      <c r="I46" s="31"/>
      <c r="J46" s="31"/>
      <c r="K46" s="31"/>
      <c r="L46" s="54"/>
      <c r="M46" s="54"/>
      <c r="N46" s="54"/>
      <c r="O46" s="54"/>
      <c r="P46" s="54"/>
      <c r="Q46" s="54"/>
      <c r="R46" s="54"/>
    </row>
    <row r="47" spans="2:18" ht="23.25" hidden="1" customHeight="1" thickBot="1" x14ac:dyDescent="0.3">
      <c r="B47" s="128" t="s">
        <v>2</v>
      </c>
      <c r="C47" s="127">
        <f>SUM(D47:K47)</f>
        <v>0</v>
      </c>
      <c r="D47" s="31"/>
      <c r="E47" s="31"/>
      <c r="F47" s="31"/>
      <c r="G47" s="31"/>
      <c r="H47" s="31"/>
      <c r="I47" s="31"/>
      <c r="J47" s="31"/>
      <c r="K47" s="31"/>
      <c r="L47" s="54"/>
      <c r="M47" s="54"/>
      <c r="N47" s="54"/>
      <c r="O47" s="54"/>
      <c r="P47" s="54"/>
      <c r="Q47" s="54"/>
      <c r="R47" s="54"/>
    </row>
    <row r="48" spans="2:18" ht="23.25" customHeight="1" x14ac:dyDescent="0.25">
      <c r="B48" s="243" t="s">
        <v>1</v>
      </c>
      <c r="C48" s="228">
        <f>SUM(C36:C47)</f>
        <v>71696</v>
      </c>
      <c r="D48" s="228">
        <f>SUM(D36:D47)</f>
        <v>4692</v>
      </c>
      <c r="E48" s="228">
        <f>SUM(E36:E47)</f>
        <v>9158</v>
      </c>
      <c r="F48" s="228">
        <f>SUM(F36:F47)</f>
        <v>12238</v>
      </c>
      <c r="G48" s="228">
        <f>SUM(G36:G47)</f>
        <v>9676</v>
      </c>
      <c r="H48" s="228">
        <f>SUM(H36:H47)</f>
        <v>14013</v>
      </c>
      <c r="I48" s="228">
        <f>SUM(I36:I47)</f>
        <v>10765</v>
      </c>
      <c r="J48" s="228">
        <f>SUM(J36:J47)</f>
        <v>6534</v>
      </c>
      <c r="K48" s="228">
        <f>SUM(K36:K47)</f>
        <v>4620</v>
      </c>
      <c r="L48" s="54"/>
      <c r="M48" s="54"/>
      <c r="N48" s="54"/>
      <c r="O48" s="54"/>
      <c r="P48" s="54"/>
      <c r="Q48" s="54"/>
      <c r="R48" s="54"/>
    </row>
    <row r="49" spans="2:18" ht="24.75" customHeight="1" thickBot="1" x14ac:dyDescent="0.3">
      <c r="B49" s="192" t="s">
        <v>38</v>
      </c>
      <c r="C49" s="201">
        <f>C48/$C30</f>
        <v>1</v>
      </c>
      <c r="D49" s="201">
        <f>D48/$C30</f>
        <v>6.5442981477348811E-2</v>
      </c>
      <c r="E49" s="201">
        <f>E48/$C30</f>
        <v>0.12773376478464629</v>
      </c>
      <c r="F49" s="201">
        <f>F48/$C30</f>
        <v>0.17069292568623076</v>
      </c>
      <c r="G49" s="201">
        <f>G48/$C30</f>
        <v>0.13495871457264003</v>
      </c>
      <c r="H49" s="201">
        <f>H48/$C30</f>
        <v>0.19545023432269581</v>
      </c>
      <c r="I49" s="201">
        <f>I48/$C30</f>
        <v>0.15014784646284313</v>
      </c>
      <c r="J49" s="201">
        <f>J48/$C30</f>
        <v>9.1134791341218477E-2</v>
      </c>
      <c r="K49" s="201">
        <f>K48/$C30</f>
        <v>6.4438741352376705E-2</v>
      </c>
      <c r="L49" s="54"/>
      <c r="M49" s="54"/>
      <c r="N49" s="54"/>
      <c r="O49" s="54"/>
      <c r="P49" s="54"/>
      <c r="Q49" s="54"/>
      <c r="R49" s="54"/>
    </row>
    <row r="50" spans="2:18" ht="21.75" customHeight="1" x14ac:dyDescent="0.25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2:18" ht="15.75" x14ac:dyDescent="0.25">
      <c r="B51" s="6"/>
      <c r="C51" s="224"/>
      <c r="D51" s="224"/>
      <c r="E51" s="224"/>
      <c r="F51" s="224"/>
      <c r="G51" s="224"/>
      <c r="H51" s="6"/>
      <c r="I51" s="241"/>
      <c r="J51" s="242"/>
      <c r="K51" s="241"/>
      <c r="L51" s="241"/>
      <c r="M51" s="241"/>
      <c r="N51" s="241"/>
      <c r="O51" s="241"/>
      <c r="P51" s="224"/>
      <c r="Q51" s="224"/>
      <c r="R51" s="224"/>
    </row>
    <row r="52" spans="2:18" ht="15.75" customHeight="1" x14ac:dyDescent="0.25">
      <c r="B52" s="239"/>
      <c r="C52" s="239"/>
      <c r="D52" s="239"/>
      <c r="E52" s="239"/>
      <c r="F52" s="239"/>
      <c r="G52" s="239"/>
      <c r="H52" s="239"/>
      <c r="I52" s="240"/>
      <c r="J52" s="240"/>
      <c r="K52" s="240"/>
      <c r="L52" s="240"/>
      <c r="M52" s="240"/>
      <c r="N52" s="240"/>
      <c r="O52" s="240"/>
      <c r="P52" s="239"/>
      <c r="Q52" s="239"/>
      <c r="R52" s="54"/>
    </row>
    <row r="53" spans="2:18" ht="41.25" customHeight="1" x14ac:dyDescent="0.25">
      <c r="B53" s="238" t="s">
        <v>127</v>
      </c>
      <c r="C53" s="209" t="s">
        <v>1</v>
      </c>
      <c r="D53" s="237" t="s">
        <v>132</v>
      </c>
      <c r="E53" s="237" t="s">
        <v>131</v>
      </c>
      <c r="F53" s="237" t="s">
        <v>130</v>
      </c>
      <c r="G53" s="237" t="s">
        <v>129</v>
      </c>
      <c r="H53" s="236" t="s">
        <v>128</v>
      </c>
      <c r="I53" s="235"/>
      <c r="J53" s="234"/>
      <c r="K53" s="234"/>
      <c r="L53" s="234"/>
      <c r="M53" s="233"/>
      <c r="N53" s="233"/>
      <c r="O53" s="3"/>
      <c r="P53" s="54"/>
      <c r="Q53" s="54"/>
      <c r="R53" s="54"/>
    </row>
    <row r="54" spans="2:18" ht="31.5" customHeight="1" x14ac:dyDescent="0.25">
      <c r="B54" s="128" t="s">
        <v>13</v>
      </c>
      <c r="C54" s="127">
        <f>SUM(D54:H54)</f>
        <v>14723</v>
      </c>
      <c r="D54" s="31">
        <v>10285</v>
      </c>
      <c r="E54" s="31">
        <v>1866</v>
      </c>
      <c r="F54" s="31">
        <v>1664</v>
      </c>
      <c r="G54" s="31">
        <v>873</v>
      </c>
      <c r="H54" s="31">
        <v>35</v>
      </c>
      <c r="I54" s="197"/>
      <c r="J54" s="62"/>
      <c r="K54" s="62"/>
      <c r="L54" s="121"/>
      <c r="M54" s="50"/>
      <c r="N54" s="232"/>
      <c r="O54" s="49"/>
      <c r="P54" s="83"/>
      <c r="Q54" s="83"/>
      <c r="R54" s="83"/>
    </row>
    <row r="55" spans="2:18" ht="23.25" customHeight="1" x14ac:dyDescent="0.25">
      <c r="B55" s="128" t="s">
        <v>12</v>
      </c>
      <c r="C55" s="127">
        <f>SUM(D55:H55)</f>
        <v>13616</v>
      </c>
      <c r="D55" s="31">
        <v>9515</v>
      </c>
      <c r="E55" s="31">
        <v>1659</v>
      </c>
      <c r="F55" s="31">
        <v>1561</v>
      </c>
      <c r="G55" s="31">
        <v>852</v>
      </c>
      <c r="H55" s="31">
        <v>29</v>
      </c>
      <c r="I55" s="49"/>
      <c r="J55" s="62"/>
      <c r="K55" s="62"/>
      <c r="L55" s="62"/>
      <c r="M55" s="50"/>
      <c r="N55" s="232"/>
      <c r="O55" s="49"/>
      <c r="P55" s="83"/>
      <c r="Q55" s="83"/>
      <c r="R55" s="83"/>
    </row>
    <row r="56" spans="2:18" ht="23.25" customHeight="1" x14ac:dyDescent="0.25">
      <c r="B56" s="128" t="s">
        <v>11</v>
      </c>
      <c r="C56" s="127">
        <f>SUM(D56:H56)</f>
        <v>14691</v>
      </c>
      <c r="D56" s="31">
        <v>10172</v>
      </c>
      <c r="E56" s="31">
        <v>1724</v>
      </c>
      <c r="F56" s="31">
        <v>1765</v>
      </c>
      <c r="G56" s="31">
        <v>1003</v>
      </c>
      <c r="H56" s="31">
        <v>27</v>
      </c>
      <c r="I56" s="49"/>
      <c r="J56" s="231"/>
      <c r="K56" s="231"/>
      <c r="L56" s="231"/>
      <c r="M56" s="50"/>
      <c r="N56" s="61"/>
      <c r="O56" s="49"/>
      <c r="P56" s="83"/>
      <c r="Q56" s="83"/>
      <c r="R56" s="83"/>
    </row>
    <row r="57" spans="2:18" ht="23.25" customHeight="1" x14ac:dyDescent="0.25">
      <c r="B57" s="128" t="s">
        <v>10</v>
      </c>
      <c r="C57" s="127">
        <f>SUM(D57:H57)</f>
        <v>14546</v>
      </c>
      <c r="D57" s="31">
        <v>10098</v>
      </c>
      <c r="E57" s="31">
        <v>1716</v>
      </c>
      <c r="F57" s="31">
        <v>1731</v>
      </c>
      <c r="G57" s="31">
        <v>975</v>
      </c>
      <c r="H57" s="31">
        <v>26</v>
      </c>
      <c r="I57" s="49"/>
      <c r="J57" s="83"/>
      <c r="K57" s="83"/>
      <c r="M57" s="83"/>
      <c r="N57" s="83"/>
      <c r="O57" s="83"/>
      <c r="P57" s="83"/>
      <c r="Q57" s="83"/>
      <c r="R57" s="83"/>
    </row>
    <row r="58" spans="2:18" ht="23.25" customHeight="1" thickBot="1" x14ac:dyDescent="0.3">
      <c r="B58" s="128" t="s">
        <v>9</v>
      </c>
      <c r="C58" s="127">
        <f>SUM(D58:H58)</f>
        <v>14120</v>
      </c>
      <c r="D58" s="31">
        <v>9760</v>
      </c>
      <c r="E58" s="31">
        <v>1739</v>
      </c>
      <c r="F58" s="31">
        <v>1547</v>
      </c>
      <c r="G58" s="31">
        <v>1040</v>
      </c>
      <c r="H58" s="31">
        <v>34</v>
      </c>
      <c r="I58" s="49"/>
      <c r="J58" s="83"/>
      <c r="M58" s="83"/>
      <c r="N58" s="83"/>
      <c r="O58" s="58"/>
      <c r="P58" s="230"/>
      <c r="Q58" s="83"/>
      <c r="R58" s="83"/>
    </row>
    <row r="59" spans="2:18" ht="23.25" hidden="1" customHeight="1" x14ac:dyDescent="0.3">
      <c r="B59" s="128" t="s">
        <v>8</v>
      </c>
      <c r="C59" s="127">
        <f>SUM(D59:H59)</f>
        <v>0</v>
      </c>
      <c r="D59" s="31"/>
      <c r="E59" s="31"/>
      <c r="F59" s="31"/>
      <c r="G59" s="31"/>
      <c r="H59" s="31"/>
      <c r="I59" s="49"/>
      <c r="J59" s="83"/>
      <c r="K59" s="83"/>
      <c r="M59" s="83"/>
      <c r="N59" s="83"/>
      <c r="O59" s="58"/>
      <c r="P59" s="230"/>
      <c r="Q59" s="83"/>
      <c r="R59" s="83"/>
    </row>
    <row r="60" spans="2:18" ht="23.25" hidden="1" customHeight="1" x14ac:dyDescent="0.3">
      <c r="B60" s="128" t="s">
        <v>7</v>
      </c>
      <c r="C60" s="127">
        <f>SUM(D60:H60)</f>
        <v>0</v>
      </c>
      <c r="D60" s="31"/>
      <c r="E60" s="31"/>
      <c r="F60" s="31"/>
      <c r="G60" s="31"/>
      <c r="H60" s="31"/>
      <c r="I60" s="49"/>
      <c r="J60" s="83"/>
      <c r="N60" s="83"/>
      <c r="O60" s="58"/>
      <c r="P60" s="230"/>
      <c r="Q60" s="83"/>
      <c r="R60" s="83"/>
    </row>
    <row r="61" spans="2:18" ht="23.25" hidden="1" customHeight="1" x14ac:dyDescent="0.3">
      <c r="B61" s="128" t="s">
        <v>6</v>
      </c>
      <c r="C61" s="127">
        <f>SUM(D61:H61)</f>
        <v>0</v>
      </c>
      <c r="D61" s="213"/>
      <c r="E61" s="213"/>
      <c r="F61" s="213"/>
      <c r="G61" s="213"/>
      <c r="H61" s="213"/>
      <c r="I61" s="49"/>
      <c r="J61" s="83"/>
      <c r="N61" s="83"/>
      <c r="O61" s="58"/>
      <c r="P61" s="230"/>
      <c r="Q61" s="83"/>
      <c r="R61" s="83"/>
    </row>
    <row r="62" spans="2:18" ht="23.25" hidden="1" customHeight="1" x14ac:dyDescent="0.3">
      <c r="B62" s="128" t="s">
        <v>5</v>
      </c>
      <c r="C62" s="127">
        <f>SUM(D62:H62)</f>
        <v>0</v>
      </c>
      <c r="D62" s="31"/>
      <c r="E62" s="31"/>
      <c r="F62" s="31"/>
      <c r="G62" s="31"/>
      <c r="H62" s="31"/>
      <c r="I62" s="49"/>
      <c r="J62" s="83"/>
      <c r="N62" s="83"/>
      <c r="O62" s="58"/>
      <c r="P62" s="230"/>
      <c r="Q62" s="83"/>
      <c r="R62" s="83"/>
    </row>
    <row r="63" spans="2:18" ht="23.25" hidden="1" customHeight="1" x14ac:dyDescent="0.3">
      <c r="B63" s="128" t="s">
        <v>4</v>
      </c>
      <c r="C63" s="127">
        <f>SUM(D63:H63)</f>
        <v>0</v>
      </c>
      <c r="D63" s="31"/>
      <c r="E63" s="31"/>
      <c r="F63" s="31"/>
      <c r="G63" s="31"/>
      <c r="H63" s="31"/>
      <c r="I63" s="49"/>
      <c r="J63" s="83"/>
      <c r="N63" s="83"/>
      <c r="O63" s="58"/>
      <c r="P63" s="230"/>
      <c r="Q63" s="83"/>
      <c r="R63" s="83"/>
    </row>
    <row r="64" spans="2:18" ht="23.25" hidden="1" customHeight="1" x14ac:dyDescent="0.3">
      <c r="B64" s="128" t="s">
        <v>3</v>
      </c>
      <c r="C64" s="127">
        <f>SUM(D64:H64)</f>
        <v>0</v>
      </c>
      <c r="D64" s="31"/>
      <c r="E64" s="31"/>
      <c r="F64" s="31"/>
      <c r="G64" s="31"/>
      <c r="H64" s="31"/>
      <c r="I64" s="49"/>
      <c r="J64" s="83"/>
      <c r="N64" s="83"/>
      <c r="O64" s="58"/>
      <c r="P64" s="230"/>
      <c r="Q64" s="83"/>
      <c r="R64" s="83"/>
    </row>
    <row r="65" spans="2:18" ht="23.25" hidden="1" customHeight="1" thickBot="1" x14ac:dyDescent="0.3">
      <c r="B65" s="128" t="s">
        <v>2</v>
      </c>
      <c r="C65" s="127">
        <f>SUM(D65:H65)</f>
        <v>0</v>
      </c>
      <c r="D65" s="31"/>
      <c r="E65" s="31"/>
      <c r="F65" s="31"/>
      <c r="G65" s="31"/>
      <c r="H65" s="31"/>
      <c r="I65" s="49"/>
      <c r="J65" s="83"/>
      <c r="N65" s="83"/>
      <c r="O65" s="58"/>
      <c r="P65" s="230"/>
      <c r="Q65" s="83"/>
      <c r="R65" s="83"/>
    </row>
    <row r="66" spans="2:18" ht="23.25" customHeight="1" x14ac:dyDescent="0.25">
      <c r="B66" s="229" t="s">
        <v>1</v>
      </c>
      <c r="C66" s="228">
        <f>SUM(C54:C65)</f>
        <v>71696</v>
      </c>
      <c r="D66" s="227">
        <f>SUM(D54:D65)</f>
        <v>49830</v>
      </c>
      <c r="E66" s="227">
        <f>SUM(E54:E65)</f>
        <v>8704</v>
      </c>
      <c r="F66" s="227">
        <f>SUM(F54:F65)</f>
        <v>8268</v>
      </c>
      <c r="G66" s="227">
        <f>SUM(G54:G65)</f>
        <v>4743</v>
      </c>
      <c r="H66" s="227">
        <f>SUM(H54:H65)</f>
        <v>151</v>
      </c>
      <c r="I66" s="197"/>
      <c r="O66" s="225"/>
      <c r="P66" s="225"/>
      <c r="Q66" s="83"/>
      <c r="R66" s="83"/>
    </row>
    <row r="67" spans="2:18" ht="25.5" customHeight="1" thickBot="1" x14ac:dyDescent="0.3">
      <c r="B67" s="192" t="s">
        <v>38</v>
      </c>
      <c r="C67" s="201">
        <f>C66/$C66</f>
        <v>1</v>
      </c>
      <c r="D67" s="201">
        <f>D66/$C66</f>
        <v>0.69501785315777731</v>
      </c>
      <c r="E67" s="201">
        <f>E66/$C66</f>
        <v>0.12140147288551663</v>
      </c>
      <c r="F67" s="201">
        <f>F66/$C66</f>
        <v>0.11532024101763</v>
      </c>
      <c r="G67" s="201">
        <f>G66/$C66</f>
        <v>6.6154318232537382E-2</v>
      </c>
      <c r="H67" s="201">
        <f>H66/$C66</f>
        <v>2.1061147065387191E-3</v>
      </c>
      <c r="I67" s="197"/>
      <c r="O67" s="54"/>
      <c r="P67" s="54"/>
      <c r="Q67" s="225"/>
      <c r="R67" s="54"/>
    </row>
    <row r="68" spans="2:18" ht="21.75" customHeight="1" x14ac:dyDescent="0.25">
      <c r="B68" s="6"/>
      <c r="C68" s="6"/>
      <c r="D68" s="6"/>
      <c r="E68" s="6"/>
      <c r="F68" s="6"/>
      <c r="G68" s="6"/>
      <c r="H68" s="6"/>
      <c r="I68" s="197"/>
      <c r="O68" s="54"/>
      <c r="P68" s="54"/>
      <c r="Q68" s="225"/>
      <c r="R68" s="54"/>
    </row>
    <row r="69" spans="2:18" ht="21.75" customHeight="1" x14ac:dyDescent="0.25">
      <c r="B69" s="6"/>
      <c r="C69" s="6"/>
      <c r="D69" s="6"/>
      <c r="E69" s="6"/>
      <c r="F69" s="6"/>
      <c r="G69" s="6"/>
      <c r="H69" s="6"/>
      <c r="I69" s="197"/>
      <c r="O69" s="54"/>
      <c r="P69" s="54"/>
      <c r="Q69" s="225"/>
      <c r="R69" s="54"/>
    </row>
    <row r="70" spans="2:18" ht="21.75" customHeight="1" x14ac:dyDescent="0.25">
      <c r="B70" s="6"/>
      <c r="C70" s="6"/>
      <c r="D70" s="6"/>
      <c r="E70" s="6"/>
      <c r="F70" s="6"/>
      <c r="G70" s="6"/>
      <c r="H70" s="6"/>
      <c r="I70" s="197"/>
      <c r="O70" s="54"/>
      <c r="P70" s="54"/>
      <c r="Q70" s="225"/>
      <c r="R70" s="54"/>
    </row>
    <row r="71" spans="2:18" ht="15" customHeight="1" x14ac:dyDescent="0.25">
      <c r="B71" s="226"/>
      <c r="C71" s="6"/>
      <c r="D71" s="6"/>
      <c r="E71" s="6"/>
      <c r="F71" s="6"/>
      <c r="G71" s="6"/>
      <c r="H71" s="6"/>
      <c r="I71" s="197"/>
      <c r="O71" s="54"/>
      <c r="P71" s="54"/>
      <c r="Q71" s="225"/>
      <c r="R71" s="54"/>
    </row>
    <row r="72" spans="2:18" ht="15" customHeight="1" x14ac:dyDescent="0.25">
      <c r="B72" s="226"/>
      <c r="C72" s="6"/>
      <c r="D72" s="6"/>
      <c r="E72" s="6"/>
      <c r="F72" s="6"/>
      <c r="G72" s="6"/>
      <c r="H72" s="6"/>
      <c r="I72" s="197"/>
      <c r="O72" s="54"/>
      <c r="P72" s="54"/>
      <c r="Q72" s="225"/>
      <c r="R72" s="54"/>
    </row>
    <row r="73" spans="2:18" ht="15" customHeight="1" x14ac:dyDescent="0.25">
      <c r="B73" s="226"/>
      <c r="C73" s="6"/>
      <c r="D73" s="6"/>
      <c r="E73" s="6"/>
      <c r="F73" s="6"/>
      <c r="G73" s="6"/>
      <c r="H73" s="6"/>
      <c r="I73" s="197"/>
      <c r="O73" s="54"/>
      <c r="P73" s="54"/>
      <c r="Q73" s="225"/>
      <c r="R73" s="54"/>
    </row>
    <row r="74" spans="2:18" ht="15" customHeight="1" x14ac:dyDescent="0.25">
      <c r="B74" s="226"/>
      <c r="C74" s="6"/>
      <c r="D74" s="6"/>
      <c r="E74" s="6"/>
      <c r="F74" s="6"/>
      <c r="G74" s="6"/>
      <c r="H74" s="6"/>
      <c r="I74" s="197"/>
      <c r="O74" s="54"/>
      <c r="P74" s="54"/>
      <c r="Q74" s="225"/>
      <c r="R74" s="54"/>
    </row>
    <row r="75" spans="2:18" ht="15" customHeight="1" x14ac:dyDescent="0.25">
      <c r="B75" s="226"/>
      <c r="C75" s="6"/>
      <c r="D75" s="6"/>
      <c r="E75" s="6"/>
      <c r="F75" s="6"/>
      <c r="G75" s="6"/>
      <c r="H75" s="6"/>
      <c r="I75" s="197"/>
      <c r="O75" s="54"/>
      <c r="P75" s="54"/>
      <c r="Q75" s="225"/>
      <c r="R75" s="54"/>
    </row>
    <row r="76" spans="2:18" ht="15.75" x14ac:dyDescent="0.25">
      <c r="B76" s="81"/>
      <c r="C76" s="224"/>
      <c r="D76" s="224"/>
      <c r="E76" s="224"/>
      <c r="F76" s="224"/>
      <c r="G76" s="224"/>
      <c r="H76" s="54"/>
      <c r="I76" s="6"/>
      <c r="J76" s="224"/>
      <c r="K76" s="224"/>
      <c r="L76" s="224"/>
      <c r="M76" s="223"/>
      <c r="N76" s="223"/>
      <c r="O76" s="223"/>
      <c r="P76" s="223"/>
      <c r="Q76" s="223"/>
      <c r="R76" s="6"/>
    </row>
    <row r="77" spans="2:18" ht="18" x14ac:dyDescent="0.25"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54"/>
    </row>
    <row r="78" spans="2:18" ht="31.5" customHeight="1" x14ac:dyDescent="0.25">
      <c r="B78" s="221" t="s">
        <v>127</v>
      </c>
      <c r="C78" s="219" t="s">
        <v>1</v>
      </c>
      <c r="D78" s="117" t="s">
        <v>126</v>
      </c>
      <c r="E78" s="116"/>
      <c r="F78" s="186"/>
      <c r="G78" s="220" t="s">
        <v>1</v>
      </c>
      <c r="H78" s="117" t="s">
        <v>125</v>
      </c>
      <c r="I78" s="116"/>
      <c r="J78" s="186"/>
      <c r="K78" s="219" t="s">
        <v>1</v>
      </c>
      <c r="L78" s="41" t="s">
        <v>124</v>
      </c>
      <c r="M78" s="40"/>
      <c r="N78" s="43"/>
      <c r="O78" s="219" t="s">
        <v>1</v>
      </c>
      <c r="P78" s="41" t="s">
        <v>123</v>
      </c>
      <c r="Q78" s="40"/>
      <c r="R78" s="40"/>
    </row>
    <row r="79" spans="2:18" ht="32.25" customHeight="1" x14ac:dyDescent="0.25">
      <c r="B79" s="218"/>
      <c r="C79" s="215"/>
      <c r="D79" s="143" t="s">
        <v>30</v>
      </c>
      <c r="E79" s="143" t="s">
        <v>29</v>
      </c>
      <c r="F79" s="216" t="s">
        <v>28</v>
      </c>
      <c r="G79" s="217"/>
      <c r="H79" s="143" t="s">
        <v>30</v>
      </c>
      <c r="I79" s="143" t="s">
        <v>29</v>
      </c>
      <c r="J79" s="216" t="s">
        <v>28</v>
      </c>
      <c r="K79" s="215"/>
      <c r="L79" s="143" t="s">
        <v>30</v>
      </c>
      <c r="M79" s="143" t="s">
        <v>29</v>
      </c>
      <c r="N79" s="214" t="s">
        <v>28</v>
      </c>
      <c r="O79" s="215"/>
      <c r="P79" s="143" t="s">
        <v>30</v>
      </c>
      <c r="Q79" s="143" t="s">
        <v>29</v>
      </c>
      <c r="R79" s="214" t="s">
        <v>28</v>
      </c>
    </row>
    <row r="80" spans="2:18" ht="28.5" customHeight="1" x14ac:dyDescent="0.25">
      <c r="B80" s="33" t="s">
        <v>13</v>
      </c>
      <c r="C80" s="32">
        <f>SUM(D80:F80)</f>
        <v>146</v>
      </c>
      <c r="D80" s="213">
        <v>74</v>
      </c>
      <c r="E80" s="213">
        <v>19</v>
      </c>
      <c r="F80" s="213">
        <v>53</v>
      </c>
      <c r="G80" s="32">
        <f>SUM(H80:J80)</f>
        <v>1159</v>
      </c>
      <c r="H80" s="213">
        <v>685</v>
      </c>
      <c r="I80" s="213">
        <v>466</v>
      </c>
      <c r="J80" s="213">
        <v>8</v>
      </c>
      <c r="K80" s="32">
        <f>SUM(L80:N80)</f>
        <v>10</v>
      </c>
      <c r="L80" s="213">
        <v>8</v>
      </c>
      <c r="M80" s="213">
        <v>2</v>
      </c>
      <c r="N80" s="213">
        <v>0</v>
      </c>
      <c r="O80" s="32">
        <f>SUM(P80:R80)</f>
        <v>33</v>
      </c>
      <c r="P80" s="213">
        <v>19</v>
      </c>
      <c r="Q80" s="213">
        <v>13</v>
      </c>
      <c r="R80" s="213">
        <v>1</v>
      </c>
    </row>
    <row r="81" spans="2:18" ht="24" customHeight="1" x14ac:dyDescent="0.25">
      <c r="B81" s="33" t="s">
        <v>12</v>
      </c>
      <c r="C81" s="32">
        <f>SUM(D81:F81)</f>
        <v>183</v>
      </c>
      <c r="D81" s="213">
        <v>93</v>
      </c>
      <c r="E81" s="213">
        <v>18</v>
      </c>
      <c r="F81" s="213">
        <v>72</v>
      </c>
      <c r="G81" s="32">
        <f>SUM(H81:J81)</f>
        <v>1034</v>
      </c>
      <c r="H81" s="213">
        <v>643</v>
      </c>
      <c r="I81" s="213">
        <v>386</v>
      </c>
      <c r="J81" s="213">
        <v>5</v>
      </c>
      <c r="K81" s="32">
        <f>SUM(L81:N81)</f>
        <v>8</v>
      </c>
      <c r="L81" s="213">
        <v>8</v>
      </c>
      <c r="M81" s="213">
        <v>0</v>
      </c>
      <c r="N81" s="213">
        <v>0</v>
      </c>
      <c r="O81" s="32">
        <f>SUM(P81:R81)</f>
        <v>39</v>
      </c>
      <c r="P81" s="213">
        <v>14</v>
      </c>
      <c r="Q81" s="213">
        <v>24</v>
      </c>
      <c r="R81" s="213">
        <v>1</v>
      </c>
    </row>
    <row r="82" spans="2:18" ht="24" customHeight="1" x14ac:dyDescent="0.25">
      <c r="B82" s="33" t="s">
        <v>11</v>
      </c>
      <c r="C82" s="32">
        <f>SUM(D82:F82)</f>
        <v>160</v>
      </c>
      <c r="D82" s="213">
        <v>75</v>
      </c>
      <c r="E82" s="213">
        <v>21</v>
      </c>
      <c r="F82" s="213">
        <v>64</v>
      </c>
      <c r="G82" s="32">
        <f>SUM(H82:J82)</f>
        <v>1080</v>
      </c>
      <c r="H82" s="213">
        <v>682</v>
      </c>
      <c r="I82" s="213">
        <v>387</v>
      </c>
      <c r="J82" s="213">
        <v>11</v>
      </c>
      <c r="K82" s="32">
        <f>SUM(L82:N82)</f>
        <v>19</v>
      </c>
      <c r="L82" s="213">
        <v>19</v>
      </c>
      <c r="M82" s="213">
        <v>0</v>
      </c>
      <c r="N82" s="213">
        <v>0</v>
      </c>
      <c r="O82" s="32">
        <f>SUM(P82:R82)</f>
        <v>37</v>
      </c>
      <c r="P82" s="213">
        <v>16</v>
      </c>
      <c r="Q82" s="213">
        <v>21</v>
      </c>
      <c r="R82" s="213">
        <v>0</v>
      </c>
    </row>
    <row r="83" spans="2:18" ht="24" customHeight="1" x14ac:dyDescent="0.25">
      <c r="B83" s="33" t="s">
        <v>10</v>
      </c>
      <c r="C83" s="32">
        <f>SUM(D83:F83)</f>
        <v>156</v>
      </c>
      <c r="D83" s="213">
        <v>88</v>
      </c>
      <c r="E83" s="213">
        <v>28</v>
      </c>
      <c r="F83" s="213">
        <v>40</v>
      </c>
      <c r="G83" s="32">
        <f>SUM(H83:J83)</f>
        <v>1119</v>
      </c>
      <c r="H83" s="213">
        <v>697</v>
      </c>
      <c r="I83" s="213">
        <v>413</v>
      </c>
      <c r="J83" s="213">
        <v>9</v>
      </c>
      <c r="K83" s="32">
        <f>SUM(L83:N83)</f>
        <v>10</v>
      </c>
      <c r="L83" s="213">
        <v>6</v>
      </c>
      <c r="M83" s="213">
        <v>4</v>
      </c>
      <c r="N83" s="213">
        <v>0</v>
      </c>
      <c r="O83" s="32">
        <f>SUM(P83:R83)</f>
        <v>46</v>
      </c>
      <c r="P83" s="213">
        <v>30</v>
      </c>
      <c r="Q83" s="213">
        <v>16</v>
      </c>
      <c r="R83" s="213">
        <v>0</v>
      </c>
    </row>
    <row r="84" spans="2:18" ht="22.9" customHeight="1" thickBot="1" x14ac:dyDescent="0.3">
      <c r="B84" s="33" t="s">
        <v>9</v>
      </c>
      <c r="C84" s="32">
        <f>SUM(D84:F84)</f>
        <v>109</v>
      </c>
      <c r="D84" s="213">
        <v>66</v>
      </c>
      <c r="E84" s="213">
        <v>15</v>
      </c>
      <c r="F84" s="213">
        <v>28</v>
      </c>
      <c r="G84" s="32">
        <f>SUM(H84:J84)</f>
        <v>1139</v>
      </c>
      <c r="H84" s="213">
        <v>716</v>
      </c>
      <c r="I84" s="213">
        <v>413</v>
      </c>
      <c r="J84" s="213">
        <v>10</v>
      </c>
      <c r="K84" s="32">
        <f>SUM(L84:N84)</f>
        <v>17</v>
      </c>
      <c r="L84" s="213">
        <v>15</v>
      </c>
      <c r="M84" s="213">
        <v>2</v>
      </c>
      <c r="N84" s="213">
        <v>0</v>
      </c>
      <c r="O84" s="32">
        <f>SUM(P84:R84)</f>
        <v>50</v>
      </c>
      <c r="P84" s="213">
        <v>21</v>
      </c>
      <c r="Q84" s="213">
        <v>28</v>
      </c>
      <c r="R84" s="213">
        <v>1</v>
      </c>
    </row>
    <row r="85" spans="2:18" ht="22.9" hidden="1" customHeight="1" x14ac:dyDescent="0.3">
      <c r="B85" s="33" t="s">
        <v>8</v>
      </c>
      <c r="C85" s="32">
        <f>SUM(D85:F85)</f>
        <v>0</v>
      </c>
      <c r="D85" s="213"/>
      <c r="E85" s="213"/>
      <c r="F85" s="213"/>
      <c r="G85" s="32">
        <f>SUM(H85:J85)</f>
        <v>0</v>
      </c>
      <c r="H85" s="213"/>
      <c r="I85" s="213"/>
      <c r="J85" s="213"/>
      <c r="K85" s="32">
        <f>SUM(L85:N85)</f>
        <v>0</v>
      </c>
      <c r="L85" s="213"/>
      <c r="M85" s="213"/>
      <c r="N85" s="213"/>
      <c r="O85" s="32">
        <f>SUM(P85:R85)</f>
        <v>0</v>
      </c>
      <c r="P85" s="213"/>
      <c r="Q85" s="213"/>
      <c r="R85" s="213"/>
    </row>
    <row r="86" spans="2:18" ht="24" hidden="1" customHeight="1" x14ac:dyDescent="0.3">
      <c r="B86" s="33" t="s">
        <v>7</v>
      </c>
      <c r="C86" s="32">
        <f>SUM(D86:F86)</f>
        <v>0</v>
      </c>
      <c r="D86" s="213"/>
      <c r="E86" s="213"/>
      <c r="F86" s="213"/>
      <c r="G86" s="32">
        <f>SUM(H86:J86)</f>
        <v>0</v>
      </c>
      <c r="H86" s="213"/>
      <c r="I86" s="213"/>
      <c r="J86" s="213"/>
      <c r="K86" s="32">
        <f>SUM(L86:N86)</f>
        <v>0</v>
      </c>
      <c r="L86" s="213"/>
      <c r="M86" s="213"/>
      <c r="N86" s="213"/>
      <c r="O86" s="32">
        <f>SUM(P86:R86)</f>
        <v>0</v>
      </c>
      <c r="P86" s="213"/>
      <c r="Q86" s="213"/>
      <c r="R86" s="213"/>
    </row>
    <row r="87" spans="2:18" ht="24" hidden="1" customHeight="1" x14ac:dyDescent="0.3">
      <c r="B87" s="33" t="s">
        <v>6</v>
      </c>
      <c r="C87" s="32">
        <f>SUM(D87:F87)</f>
        <v>0</v>
      </c>
      <c r="D87" s="213"/>
      <c r="E87" s="213"/>
      <c r="F87" s="213"/>
      <c r="G87" s="32">
        <f>SUM(H87:J87)</f>
        <v>0</v>
      </c>
      <c r="H87" s="213"/>
      <c r="I87" s="213"/>
      <c r="J87" s="213"/>
      <c r="K87" s="32">
        <f>SUM(L87:N87)</f>
        <v>0</v>
      </c>
      <c r="L87" s="213"/>
      <c r="M87" s="213"/>
      <c r="N87" s="213"/>
      <c r="O87" s="32">
        <f>SUM(P87:R87)</f>
        <v>0</v>
      </c>
      <c r="P87" s="213"/>
      <c r="Q87" s="213"/>
      <c r="R87" s="213"/>
    </row>
    <row r="88" spans="2:18" ht="24" hidden="1" customHeight="1" x14ac:dyDescent="0.3">
      <c r="B88" s="33" t="s">
        <v>5</v>
      </c>
      <c r="C88" s="32">
        <f>SUM(D88:F88)</f>
        <v>0</v>
      </c>
      <c r="D88" s="213"/>
      <c r="E88" s="213"/>
      <c r="F88" s="213"/>
      <c r="G88" s="32">
        <f>SUM(H88:J88)</f>
        <v>0</v>
      </c>
      <c r="H88" s="213"/>
      <c r="I88" s="213"/>
      <c r="J88" s="213"/>
      <c r="K88" s="32">
        <f>SUM(L88:N88)</f>
        <v>0</v>
      </c>
      <c r="L88" s="213"/>
      <c r="M88" s="213"/>
      <c r="N88" s="213"/>
      <c r="O88" s="32">
        <f>SUM(P88:R88)</f>
        <v>0</v>
      </c>
      <c r="P88" s="213"/>
      <c r="Q88" s="213"/>
      <c r="R88" s="213"/>
    </row>
    <row r="89" spans="2:18" ht="24" hidden="1" customHeight="1" x14ac:dyDescent="0.3">
      <c r="B89" s="33" t="s">
        <v>4</v>
      </c>
      <c r="C89" s="32">
        <f>SUM(D89:F89)</f>
        <v>0</v>
      </c>
      <c r="D89" s="213"/>
      <c r="E89" s="213"/>
      <c r="F89" s="213"/>
      <c r="G89" s="32">
        <f>SUM(H89:J89)</f>
        <v>0</v>
      </c>
      <c r="H89" s="213"/>
      <c r="I89" s="213"/>
      <c r="J89" s="213"/>
      <c r="K89" s="32">
        <f>SUM(L89:N89)</f>
        <v>0</v>
      </c>
      <c r="L89" s="213"/>
      <c r="M89" s="213"/>
      <c r="N89" s="213"/>
      <c r="O89" s="32">
        <f>SUM(P89:R89)</f>
        <v>0</v>
      </c>
      <c r="P89" s="213"/>
      <c r="Q89" s="213"/>
      <c r="R89" s="213"/>
    </row>
    <row r="90" spans="2:18" ht="24" hidden="1" customHeight="1" x14ac:dyDescent="0.3">
      <c r="B90" s="33" t="s">
        <v>3</v>
      </c>
      <c r="C90" s="32">
        <f>SUM(D90:F90)</f>
        <v>0</v>
      </c>
      <c r="D90" s="213"/>
      <c r="E90" s="213"/>
      <c r="F90" s="213"/>
      <c r="G90" s="32">
        <f>SUM(H90:J90)</f>
        <v>0</v>
      </c>
      <c r="H90" s="213"/>
      <c r="I90" s="213"/>
      <c r="J90" s="213"/>
      <c r="K90" s="32">
        <f>SUM(L90:N90)</f>
        <v>0</v>
      </c>
      <c r="L90" s="213"/>
      <c r="M90" s="213"/>
      <c r="N90" s="213"/>
      <c r="O90" s="32">
        <f>SUM(P90:R90)</f>
        <v>0</v>
      </c>
      <c r="P90" s="213"/>
      <c r="Q90" s="213"/>
      <c r="R90" s="213"/>
    </row>
    <row r="91" spans="2:18" ht="24" hidden="1" customHeight="1" thickBot="1" x14ac:dyDescent="0.3">
      <c r="B91" s="25" t="s">
        <v>2</v>
      </c>
      <c r="C91" s="126">
        <f>SUM(D91:F91)</f>
        <v>0</v>
      </c>
      <c r="D91" s="23"/>
      <c r="E91" s="23"/>
      <c r="F91" s="23"/>
      <c r="G91" s="126">
        <f>SUM(H91:J91)</f>
        <v>0</v>
      </c>
      <c r="H91" s="23"/>
      <c r="I91" s="23"/>
      <c r="J91" s="23"/>
      <c r="K91" s="126">
        <f>SUM(L91:N91)</f>
        <v>0</v>
      </c>
      <c r="L91" s="23"/>
      <c r="M91" s="23"/>
      <c r="N91" s="23"/>
      <c r="O91" s="126">
        <f>SUM(P91:R91)</f>
        <v>0</v>
      </c>
      <c r="P91" s="23"/>
      <c r="Q91" s="23"/>
      <c r="R91" s="23"/>
    </row>
    <row r="92" spans="2:18" ht="25.5" customHeight="1" x14ac:dyDescent="0.25">
      <c r="B92" s="17" t="s">
        <v>1</v>
      </c>
      <c r="C92" s="212">
        <f>SUM(C80:C91)</f>
        <v>754</v>
      </c>
      <c r="D92" s="211">
        <f>SUM(D80:D91)</f>
        <v>396</v>
      </c>
      <c r="E92" s="211">
        <f>SUM(E80:E91)</f>
        <v>101</v>
      </c>
      <c r="F92" s="211">
        <f>SUM(F80:F91)</f>
        <v>257</v>
      </c>
      <c r="G92" s="212">
        <f>SUM(G80:G91)</f>
        <v>5531</v>
      </c>
      <c r="H92" s="211">
        <f>SUM(H80:H91)</f>
        <v>3423</v>
      </c>
      <c r="I92" s="211">
        <f>SUM(I80:I91)</f>
        <v>2065</v>
      </c>
      <c r="J92" s="211">
        <f>SUM(J80:J91)</f>
        <v>43</v>
      </c>
      <c r="K92" s="212">
        <f>SUM(K80:K91)</f>
        <v>64</v>
      </c>
      <c r="L92" s="211">
        <f>SUM(L80:L91)</f>
        <v>56</v>
      </c>
      <c r="M92" s="211">
        <f>SUM(M80:M91)</f>
        <v>8</v>
      </c>
      <c r="N92" s="211">
        <f>SUM(N80:N91)</f>
        <v>0</v>
      </c>
      <c r="O92" s="212">
        <f>SUM(O80:O91)</f>
        <v>205</v>
      </c>
      <c r="P92" s="211">
        <f>SUM(P80:P91)</f>
        <v>100</v>
      </c>
      <c r="Q92" s="211">
        <f>SUM(Q80:Q91)</f>
        <v>102</v>
      </c>
      <c r="R92" s="211">
        <f>SUM(R80:R91)</f>
        <v>3</v>
      </c>
    </row>
    <row r="93" spans="2:18" ht="25.5" customHeight="1" thickBot="1" x14ac:dyDescent="0.3">
      <c r="B93" s="192" t="s">
        <v>38</v>
      </c>
      <c r="C93" s="210">
        <f>SUM(D93:F93)</f>
        <v>1</v>
      </c>
      <c r="D93" s="210">
        <f>D92/$C$92</f>
        <v>0.5251989389920424</v>
      </c>
      <c r="E93" s="210">
        <f>E92/$C$92</f>
        <v>0.13395225464190982</v>
      </c>
      <c r="F93" s="210">
        <f>F92/$C$92</f>
        <v>0.34084880636604775</v>
      </c>
      <c r="G93" s="210">
        <f>SUM(H93:J93)</f>
        <v>1</v>
      </c>
      <c r="H93" s="210">
        <f>H92/$G$92</f>
        <v>0.61887542939793894</v>
      </c>
      <c r="I93" s="210">
        <f>I92/$G$92</f>
        <v>0.37335020791900198</v>
      </c>
      <c r="J93" s="210">
        <f>J92/$G$92</f>
        <v>7.7743626830591214E-3</v>
      </c>
      <c r="K93" s="210">
        <f>SUM(L93:N93)</f>
        <v>1</v>
      </c>
      <c r="L93" s="210">
        <f>L92/$K$92</f>
        <v>0.875</v>
      </c>
      <c r="M93" s="210">
        <f>M92/$K$92</f>
        <v>0.125</v>
      </c>
      <c r="N93" s="210">
        <f>N92/$K$92</f>
        <v>0</v>
      </c>
      <c r="O93" s="210">
        <f>SUM(P93:R93)</f>
        <v>1</v>
      </c>
      <c r="P93" s="210">
        <f>P92/$O$92</f>
        <v>0.48780487804878048</v>
      </c>
      <c r="Q93" s="210">
        <f>Q92/$O$92</f>
        <v>0.4975609756097561</v>
      </c>
      <c r="R93" s="210">
        <f>R92/$O$92</f>
        <v>1.4634146341463415E-2</v>
      </c>
    </row>
    <row r="94" spans="2:18" ht="21" customHeight="1" x14ac:dyDescent="0.25">
      <c r="B94" s="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</row>
    <row r="95" spans="2:18" ht="21" customHeight="1" x14ac:dyDescent="0.25">
      <c r="B95" s="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</row>
    <row r="96" spans="2:18" ht="21" customHeight="1" x14ac:dyDescent="0.25">
      <c r="B96" s="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</row>
    <row r="97" spans="2:18" ht="21" customHeight="1" x14ac:dyDescent="0.25">
      <c r="B97" s="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</row>
    <row r="98" spans="2:18" ht="21" customHeight="1" x14ac:dyDescent="0.25">
      <c r="B98" s="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</row>
    <row r="99" spans="2:18" ht="24" customHeight="1" x14ac:dyDescent="0.25">
      <c r="B99" s="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</row>
    <row r="100" spans="2:18" ht="18" x14ac:dyDescent="0.25"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</row>
    <row r="101" spans="2:18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2:18" ht="15.75" customHeight="1" x14ac:dyDescent="0.25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54"/>
    </row>
    <row r="103" spans="2:18" ht="15" customHeight="1" x14ac:dyDescent="0.25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2:18" ht="33" customHeight="1" x14ac:dyDescent="0.25">
      <c r="B104" s="46" t="s">
        <v>122</v>
      </c>
      <c r="C104" s="209" t="s">
        <v>1</v>
      </c>
      <c r="D104" s="208" t="s">
        <v>93</v>
      </c>
      <c r="E104" s="206" t="s">
        <v>92</v>
      </c>
      <c r="F104" s="206" t="s">
        <v>91</v>
      </c>
      <c r="G104" s="207" t="s">
        <v>90</v>
      </c>
      <c r="H104" s="206" t="s">
        <v>89</v>
      </c>
      <c r="I104" s="206" t="s">
        <v>88</v>
      </c>
      <c r="J104" s="206" t="s">
        <v>87</v>
      </c>
      <c r="K104" s="205" t="s">
        <v>28</v>
      </c>
      <c r="L104" s="54"/>
      <c r="M104" s="202"/>
      <c r="N104" s="204" t="s">
        <v>121</v>
      </c>
      <c r="O104" s="204" t="s">
        <v>120</v>
      </c>
      <c r="P104" s="204" t="s">
        <v>119</v>
      </c>
      <c r="Q104" s="204" t="s">
        <v>118</v>
      </c>
      <c r="R104" s="202"/>
    </row>
    <row r="105" spans="2:18" ht="24" customHeight="1" x14ac:dyDescent="0.25">
      <c r="B105" s="128" t="s">
        <v>27</v>
      </c>
      <c r="C105" s="127">
        <f>SUM(D105:K105)</f>
        <v>311</v>
      </c>
      <c r="D105" s="31">
        <v>51</v>
      </c>
      <c r="E105" s="31">
        <v>33</v>
      </c>
      <c r="F105" s="31">
        <v>17</v>
      </c>
      <c r="G105" s="31">
        <v>23</v>
      </c>
      <c r="H105" s="31">
        <v>32</v>
      </c>
      <c r="I105" s="31">
        <v>43</v>
      </c>
      <c r="J105" s="131">
        <v>34</v>
      </c>
      <c r="K105" s="31">
        <v>78</v>
      </c>
      <c r="L105" s="54"/>
      <c r="M105" s="202" t="s">
        <v>117</v>
      </c>
      <c r="N105" s="203">
        <f>SUM(D105:E105)</f>
        <v>84</v>
      </c>
      <c r="O105" s="203">
        <f>+F105</f>
        <v>17</v>
      </c>
      <c r="P105" s="203">
        <f>SUM(G105:J105)</f>
        <v>132</v>
      </c>
      <c r="Q105" s="203">
        <f>+K105</f>
        <v>78</v>
      </c>
      <c r="R105" s="202"/>
    </row>
    <row r="106" spans="2:18" ht="24" customHeight="1" x14ac:dyDescent="0.25">
      <c r="B106" s="128" t="s">
        <v>26</v>
      </c>
      <c r="C106" s="127">
        <f>SUM(D106:K106)</f>
        <v>31778</v>
      </c>
      <c r="D106" s="31">
        <v>2836</v>
      </c>
      <c r="E106" s="31">
        <v>4474</v>
      </c>
      <c r="F106" s="31">
        <v>3478</v>
      </c>
      <c r="G106" s="31">
        <v>2835</v>
      </c>
      <c r="H106" s="31">
        <v>6061</v>
      </c>
      <c r="I106" s="31">
        <v>5503</v>
      </c>
      <c r="J106" s="31">
        <v>3798</v>
      </c>
      <c r="K106" s="31">
        <v>2793</v>
      </c>
      <c r="L106" s="54"/>
      <c r="M106" s="202" t="s">
        <v>26</v>
      </c>
      <c r="N106" s="203">
        <f>SUM(D106:E106)</f>
        <v>7310</v>
      </c>
      <c r="O106" s="203">
        <f>+F106</f>
        <v>3478</v>
      </c>
      <c r="P106" s="203">
        <f>SUM(G106:J106)</f>
        <v>18197</v>
      </c>
      <c r="Q106" s="203">
        <f>+K106</f>
        <v>2793</v>
      </c>
      <c r="R106" s="202"/>
    </row>
    <row r="107" spans="2:18" ht="24" customHeight="1" x14ac:dyDescent="0.25">
      <c r="B107" s="128" t="s">
        <v>25</v>
      </c>
      <c r="C107" s="127">
        <f>SUM(D107:K107)</f>
        <v>26484</v>
      </c>
      <c r="D107" s="31">
        <v>1303</v>
      </c>
      <c r="E107" s="31">
        <v>2478</v>
      </c>
      <c r="F107" s="31">
        <v>2939</v>
      </c>
      <c r="G107" s="31">
        <v>4563</v>
      </c>
      <c r="H107" s="31">
        <v>6603</v>
      </c>
      <c r="I107" s="31">
        <v>4575</v>
      </c>
      <c r="J107" s="31">
        <v>2379</v>
      </c>
      <c r="K107" s="31">
        <v>1644</v>
      </c>
      <c r="L107" s="54"/>
      <c r="M107" s="202" t="s">
        <v>25</v>
      </c>
      <c r="N107" s="203">
        <f>SUM(D107:E107)</f>
        <v>3781</v>
      </c>
      <c r="O107" s="203">
        <f>+F107</f>
        <v>2939</v>
      </c>
      <c r="P107" s="203">
        <f>SUM(G107:J107)</f>
        <v>18120</v>
      </c>
      <c r="Q107" s="203">
        <f>+K107</f>
        <v>1644</v>
      </c>
      <c r="R107" s="202"/>
    </row>
    <row r="108" spans="2:18" ht="24" customHeight="1" thickBot="1" x14ac:dyDescent="0.3">
      <c r="B108" s="25" t="s">
        <v>24</v>
      </c>
      <c r="C108" s="126">
        <f>SUM(D108:K108)</f>
        <v>13123</v>
      </c>
      <c r="D108" s="23">
        <v>502</v>
      </c>
      <c r="E108" s="23">
        <v>2173</v>
      </c>
      <c r="F108" s="23">
        <v>5804</v>
      </c>
      <c r="G108" s="23">
        <v>2255</v>
      </c>
      <c r="H108" s="23">
        <v>1317</v>
      </c>
      <c r="I108" s="23">
        <v>644</v>
      </c>
      <c r="J108" s="23">
        <v>323</v>
      </c>
      <c r="K108" s="23">
        <v>105</v>
      </c>
      <c r="L108" s="54"/>
      <c r="M108" s="202" t="s">
        <v>24</v>
      </c>
      <c r="N108" s="203">
        <f>SUM(D108:E108)</f>
        <v>2675</v>
      </c>
      <c r="O108" s="203">
        <f>+F108</f>
        <v>5804</v>
      </c>
      <c r="P108" s="203">
        <f>SUM(G108:J108)</f>
        <v>4539</v>
      </c>
      <c r="Q108" s="203">
        <f>+K108</f>
        <v>105</v>
      </c>
      <c r="R108" s="202"/>
    </row>
    <row r="109" spans="2:18" ht="25.5" customHeight="1" x14ac:dyDescent="0.25">
      <c r="B109" s="139" t="s">
        <v>1</v>
      </c>
      <c r="C109" s="14">
        <f>SUM(C105:C108)</f>
        <v>71696</v>
      </c>
      <c r="D109" s="16">
        <f>SUM(D105:D108)</f>
        <v>4692</v>
      </c>
      <c r="E109" s="16">
        <f>SUM(E105:E108)</f>
        <v>9158</v>
      </c>
      <c r="F109" s="16">
        <f>SUM(F105:F108)</f>
        <v>12238</v>
      </c>
      <c r="G109" s="16">
        <f>SUM(G105:G108)</f>
        <v>9676</v>
      </c>
      <c r="H109" s="16">
        <f>SUM(H105:H108)</f>
        <v>14013</v>
      </c>
      <c r="I109" s="16">
        <f>SUM(I105:I108)</f>
        <v>10765</v>
      </c>
      <c r="J109" s="16">
        <f>SUM(J105:J108)</f>
        <v>6534</v>
      </c>
      <c r="K109" s="16">
        <f>SUM(K105:K108)</f>
        <v>4620</v>
      </c>
      <c r="L109" s="54"/>
      <c r="M109" s="200"/>
      <c r="N109" s="203">
        <f>SUM(N105:N108)</f>
        <v>13850</v>
      </c>
      <c r="O109" s="203">
        <f>SUM(O105:O108)</f>
        <v>12238</v>
      </c>
      <c r="P109" s="203">
        <f>SUM(P105:P108)</f>
        <v>40988</v>
      </c>
      <c r="Q109" s="203">
        <f>SUM(Q105:Q108)</f>
        <v>4620</v>
      </c>
      <c r="R109" s="202"/>
    </row>
    <row r="110" spans="2:18" ht="25.5" customHeight="1" thickBot="1" x14ac:dyDescent="0.3">
      <c r="B110" s="192" t="s">
        <v>38</v>
      </c>
      <c r="C110" s="201">
        <f>C109/$C109</f>
        <v>1</v>
      </c>
      <c r="D110" s="201">
        <f>D109/$C109</f>
        <v>6.5442981477348811E-2</v>
      </c>
      <c r="E110" s="201">
        <f>E109/$C109</f>
        <v>0.12773376478464629</v>
      </c>
      <c r="F110" s="201">
        <f>F109/$C109</f>
        <v>0.17069292568623076</v>
      </c>
      <c r="G110" s="201">
        <f>G109/$C109</f>
        <v>0.13495871457264003</v>
      </c>
      <c r="H110" s="201">
        <f>H109/$C109</f>
        <v>0.19545023432269581</v>
      </c>
      <c r="I110" s="201">
        <f>I109/$C109</f>
        <v>0.15014784646284313</v>
      </c>
      <c r="J110" s="201">
        <f>J109/$C109</f>
        <v>9.1134791341218477E-2</v>
      </c>
      <c r="K110" s="201">
        <f>K109/$C109</f>
        <v>6.4438741352376705E-2</v>
      </c>
      <c r="L110" s="3"/>
      <c r="M110" s="200"/>
      <c r="N110" s="200"/>
      <c r="O110" s="200"/>
      <c r="P110" s="200"/>
      <c r="Q110" s="200"/>
      <c r="R110" s="199"/>
    </row>
    <row r="111" spans="2:18" x14ac:dyDescent="0.25">
      <c r="B111" s="54"/>
      <c r="C111" s="54"/>
      <c r="D111" s="161"/>
      <c r="E111" s="54"/>
      <c r="F111" s="54"/>
      <c r="G111" s="54"/>
      <c r="H111" s="54"/>
      <c r="I111" s="54"/>
      <c r="J111" s="54"/>
      <c r="K111" s="54"/>
      <c r="L111" s="54"/>
      <c r="R111" s="122"/>
    </row>
    <row r="112" spans="2:18" ht="21" customHeight="1" x14ac:dyDescent="0.25">
      <c r="B112" s="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N112" s="6"/>
      <c r="O112" s="196"/>
      <c r="P112" s="196"/>
      <c r="Q112" s="196"/>
      <c r="R112" s="147"/>
    </row>
    <row r="113" spans="2:18" ht="30" customHeight="1" x14ac:dyDescent="0.25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195"/>
      <c r="N113" s="81"/>
      <c r="O113" s="81"/>
      <c r="P113" s="81"/>
      <c r="Q113" s="81"/>
      <c r="R113" s="198"/>
    </row>
    <row r="114" spans="2:18" ht="15" customHeight="1" x14ac:dyDescent="0.25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3"/>
      <c r="M114" s="3"/>
      <c r="N114" s="54"/>
      <c r="O114" s="54"/>
      <c r="P114" s="54"/>
      <c r="Q114" s="54"/>
      <c r="R114" s="3"/>
    </row>
    <row r="115" spans="2:18" ht="75" customHeight="1" x14ac:dyDescent="0.25">
      <c r="B115" s="46" t="s">
        <v>33</v>
      </c>
      <c r="C115" s="194" t="s">
        <v>1</v>
      </c>
      <c r="D115" s="46" t="s">
        <v>110</v>
      </c>
      <c r="E115" s="46" t="s">
        <v>109</v>
      </c>
      <c r="F115" s="46" t="s">
        <v>116</v>
      </c>
      <c r="G115" s="46" t="s">
        <v>115</v>
      </c>
      <c r="H115" s="193" t="s">
        <v>114</v>
      </c>
      <c r="I115" s="46" t="s">
        <v>113</v>
      </c>
      <c r="J115" s="46" t="s">
        <v>112</v>
      </c>
      <c r="K115" s="46" t="s">
        <v>111</v>
      </c>
      <c r="L115" s="80" t="s">
        <v>96</v>
      </c>
      <c r="M115" s="177"/>
      <c r="O115" s="46" t="s">
        <v>33</v>
      </c>
      <c r="P115" s="194" t="s">
        <v>1</v>
      </c>
      <c r="Q115" s="46" t="s">
        <v>32</v>
      </c>
      <c r="R115" s="46" t="s">
        <v>31</v>
      </c>
    </row>
    <row r="116" spans="2:18" ht="23.25" customHeight="1" x14ac:dyDescent="0.25">
      <c r="B116" s="128" t="s">
        <v>27</v>
      </c>
      <c r="C116" s="127">
        <f>SUM(D116:L116)</f>
        <v>227</v>
      </c>
      <c r="D116" s="31">
        <v>16</v>
      </c>
      <c r="E116" s="31">
        <v>2</v>
      </c>
      <c r="F116" s="31">
        <v>2</v>
      </c>
      <c r="G116" s="31">
        <v>0</v>
      </c>
      <c r="H116" s="31">
        <v>0</v>
      </c>
      <c r="I116" s="31">
        <v>5</v>
      </c>
      <c r="J116" s="31">
        <v>201</v>
      </c>
      <c r="K116" s="31">
        <v>0</v>
      </c>
      <c r="L116" s="31">
        <v>1</v>
      </c>
      <c r="M116" s="2"/>
      <c r="O116" s="128" t="s">
        <v>27</v>
      </c>
      <c r="P116" s="127">
        <f>SUM(Q116:R116)</f>
        <v>311</v>
      </c>
      <c r="Q116" s="31">
        <v>210</v>
      </c>
      <c r="R116" s="31">
        <v>101</v>
      </c>
    </row>
    <row r="117" spans="2:18" ht="23.25" customHeight="1" x14ac:dyDescent="0.25">
      <c r="B117" s="128" t="s">
        <v>26</v>
      </c>
      <c r="C117" s="127">
        <f>SUM(D117:L117)</f>
        <v>24468</v>
      </c>
      <c r="D117" s="31">
        <v>2323</v>
      </c>
      <c r="E117" s="31">
        <v>261</v>
      </c>
      <c r="F117" s="31">
        <v>84</v>
      </c>
      <c r="G117" s="31">
        <v>0</v>
      </c>
      <c r="H117" s="31">
        <v>37</v>
      </c>
      <c r="I117" s="31">
        <v>284</v>
      </c>
      <c r="J117" s="31">
        <v>21233</v>
      </c>
      <c r="K117" s="31">
        <v>2</v>
      </c>
      <c r="L117" s="31">
        <v>244</v>
      </c>
      <c r="M117" s="63"/>
      <c r="O117" s="128" t="s">
        <v>26</v>
      </c>
      <c r="P117" s="127">
        <f>SUM(Q117:R117)</f>
        <v>31778</v>
      </c>
      <c r="Q117" s="31">
        <v>25388</v>
      </c>
      <c r="R117" s="31">
        <v>6390</v>
      </c>
    </row>
    <row r="118" spans="2:18" ht="23.25" customHeight="1" x14ac:dyDescent="0.25">
      <c r="B118" s="128" t="s">
        <v>25</v>
      </c>
      <c r="C118" s="127">
        <f>SUM(D118:L118)</f>
        <v>22703</v>
      </c>
      <c r="D118" s="31">
        <v>2329</v>
      </c>
      <c r="E118" s="31">
        <v>367</v>
      </c>
      <c r="F118" s="31">
        <v>112</v>
      </c>
      <c r="G118" s="31">
        <v>3</v>
      </c>
      <c r="H118" s="31">
        <v>32</v>
      </c>
      <c r="I118" s="31">
        <v>260</v>
      </c>
      <c r="J118" s="31">
        <v>19400</v>
      </c>
      <c r="K118" s="31">
        <v>5</v>
      </c>
      <c r="L118" s="31">
        <v>195</v>
      </c>
      <c r="M118" s="63"/>
      <c r="O118" s="128" t="s">
        <v>25</v>
      </c>
      <c r="P118" s="127">
        <f>SUM(Q118:R118)</f>
        <v>26484</v>
      </c>
      <c r="Q118" s="31">
        <v>22407</v>
      </c>
      <c r="R118" s="31">
        <v>4077</v>
      </c>
    </row>
    <row r="119" spans="2:18" ht="23.25" customHeight="1" thickBot="1" x14ac:dyDescent="0.3">
      <c r="B119" s="25" t="s">
        <v>24</v>
      </c>
      <c r="C119" s="126">
        <f>SUM(D119:L119)</f>
        <v>10448</v>
      </c>
      <c r="D119" s="23">
        <v>573</v>
      </c>
      <c r="E119" s="23">
        <v>71</v>
      </c>
      <c r="F119" s="23">
        <v>98</v>
      </c>
      <c r="G119" s="23">
        <v>2</v>
      </c>
      <c r="H119" s="23">
        <v>15</v>
      </c>
      <c r="I119" s="23">
        <v>130</v>
      </c>
      <c r="J119" s="23">
        <v>9399</v>
      </c>
      <c r="K119" s="23">
        <v>0</v>
      </c>
      <c r="L119" s="23">
        <v>160</v>
      </c>
      <c r="M119" s="63"/>
      <c r="O119" s="25" t="s">
        <v>24</v>
      </c>
      <c r="P119" s="126">
        <f>SUM(Q119:R119)</f>
        <v>13123</v>
      </c>
      <c r="Q119" s="23">
        <v>12289</v>
      </c>
      <c r="R119" s="23">
        <v>834</v>
      </c>
    </row>
    <row r="120" spans="2:18" ht="25.5" customHeight="1" x14ac:dyDescent="0.25">
      <c r="B120" s="139" t="s">
        <v>1</v>
      </c>
      <c r="C120" s="14">
        <f>SUM(C116:C119)</f>
        <v>57846</v>
      </c>
      <c r="D120" s="16">
        <f>SUM(D116:D119)</f>
        <v>5241</v>
      </c>
      <c r="E120" s="16">
        <f>SUM(E116:E119)</f>
        <v>701</v>
      </c>
      <c r="F120" s="16">
        <f>SUM(F116:F119)</f>
        <v>296</v>
      </c>
      <c r="G120" s="16">
        <f>SUM(G116:G119)</f>
        <v>5</v>
      </c>
      <c r="H120" s="16">
        <f>SUM(H116:H119)</f>
        <v>84</v>
      </c>
      <c r="I120" s="16">
        <f>SUM(I116:I119)</f>
        <v>679</v>
      </c>
      <c r="J120" s="16">
        <f>SUM(J116:J119)</f>
        <v>50233</v>
      </c>
      <c r="K120" s="16">
        <f>SUM(K116:K119)</f>
        <v>7</v>
      </c>
      <c r="L120" s="16">
        <f>SUM(L116:L119)</f>
        <v>600</v>
      </c>
      <c r="M120" s="197"/>
      <c r="O120" s="139" t="s">
        <v>1</v>
      </c>
      <c r="P120" s="14">
        <f>SUM(P116:P119)</f>
        <v>71696</v>
      </c>
      <c r="Q120" s="16">
        <f>SUM(Q116:Q119)</f>
        <v>60294</v>
      </c>
      <c r="R120" s="16">
        <f>SUM(R116:R119)</f>
        <v>11402</v>
      </c>
    </row>
    <row r="121" spans="2:18" ht="25.5" customHeight="1" thickBot="1" x14ac:dyDescent="0.3">
      <c r="B121" s="192" t="s">
        <v>38</v>
      </c>
      <c r="C121" s="191">
        <f>SUM(D121:L121)</f>
        <v>1</v>
      </c>
      <c r="D121" s="191">
        <f>D120/$C$120</f>
        <v>9.0602634581474953E-2</v>
      </c>
      <c r="E121" s="191">
        <f>E120/$C$120</f>
        <v>1.211838329357259E-2</v>
      </c>
      <c r="F121" s="191">
        <f>F120/$C$120</f>
        <v>5.1170348857310791E-3</v>
      </c>
      <c r="G121" s="191">
        <f>G120/$C$120</f>
        <v>8.6436400096808762E-5</v>
      </c>
      <c r="H121" s="191">
        <f>H120/$C$120</f>
        <v>1.4521315216263872E-3</v>
      </c>
      <c r="I121" s="191">
        <f>I120/$C$120</f>
        <v>1.1738063133146631E-2</v>
      </c>
      <c r="J121" s="191">
        <f>J120/$C$120</f>
        <v>0.868391937212599</v>
      </c>
      <c r="K121" s="191">
        <f>K120/$C$120</f>
        <v>1.2101096013553227E-4</v>
      </c>
      <c r="L121" s="191">
        <f>L120/$C$120</f>
        <v>1.0372368011617053E-2</v>
      </c>
      <c r="M121" s="121"/>
      <c r="O121" s="192" t="s">
        <v>38</v>
      </c>
      <c r="P121" s="191">
        <f>SUM(Q121:R121)</f>
        <v>1</v>
      </c>
      <c r="Q121" s="191">
        <f>Q120/$P$120</f>
        <v>0.84096741798705643</v>
      </c>
      <c r="R121" s="191">
        <f>R120/$P$120</f>
        <v>0.15903258201294354</v>
      </c>
    </row>
    <row r="122" spans="2:18" ht="15" customHeight="1" x14ac:dyDescent="0.25"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88"/>
      <c r="M122" s="121"/>
      <c r="N122" s="121"/>
      <c r="O122" s="121"/>
      <c r="P122" s="121"/>
      <c r="Q122" s="3"/>
      <c r="R122" s="3"/>
    </row>
    <row r="123" spans="2:18" x14ac:dyDescent="0.25"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8"/>
      <c r="M123" s="3"/>
      <c r="N123" s="3"/>
      <c r="O123" s="3"/>
      <c r="P123" s="3"/>
      <c r="Q123" s="3"/>
      <c r="R123" s="3"/>
    </row>
    <row r="124" spans="2:18" ht="16.5" x14ac:dyDescent="0.25">
      <c r="B124" s="183"/>
      <c r="C124" s="50"/>
      <c r="D124" s="62"/>
      <c r="E124" s="62"/>
      <c r="F124" s="84"/>
      <c r="G124" s="187"/>
      <c r="H124" s="50"/>
      <c r="I124" s="50"/>
      <c r="J124" s="62"/>
      <c r="K124" s="62"/>
      <c r="L124" s="121"/>
      <c r="M124" s="49"/>
      <c r="N124" s="49"/>
      <c r="O124" s="49"/>
      <c r="P124" s="49"/>
      <c r="Q124" s="49"/>
      <c r="R124" s="49"/>
    </row>
    <row r="125" spans="2:18" ht="16.5" x14ac:dyDescent="0.25">
      <c r="B125" s="183"/>
      <c r="C125" s="50"/>
      <c r="D125" s="62"/>
      <c r="E125" s="62"/>
      <c r="F125" s="84"/>
      <c r="G125" s="187"/>
      <c r="H125" s="50"/>
      <c r="I125" s="50"/>
      <c r="J125" s="62"/>
      <c r="K125" s="62"/>
      <c r="L125" s="121"/>
      <c r="M125" s="49"/>
      <c r="N125" s="49"/>
      <c r="O125" s="49"/>
      <c r="P125" s="49"/>
      <c r="Q125" s="49"/>
      <c r="R125" s="49"/>
    </row>
    <row r="126" spans="2:18" ht="15.75" x14ac:dyDescent="0.25">
      <c r="B126" s="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N126" s="6"/>
      <c r="O126" s="196"/>
      <c r="P126" s="196"/>
      <c r="Q126" s="196"/>
      <c r="R126" s="147"/>
    </row>
    <row r="127" spans="2:18" ht="30" customHeight="1" x14ac:dyDescent="0.25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195"/>
    </row>
    <row r="128" spans="2:18" ht="15" customHeight="1" x14ac:dyDescent="0.25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3"/>
    </row>
    <row r="129" spans="2:18" ht="68.25" customHeight="1" x14ac:dyDescent="0.25">
      <c r="B129" s="46" t="s">
        <v>33</v>
      </c>
      <c r="C129" s="194" t="s">
        <v>1</v>
      </c>
      <c r="D129" s="46" t="s">
        <v>110</v>
      </c>
      <c r="E129" s="46" t="s">
        <v>109</v>
      </c>
      <c r="F129" s="46" t="s">
        <v>108</v>
      </c>
      <c r="G129" s="46" t="s">
        <v>107</v>
      </c>
      <c r="H129" s="193" t="s">
        <v>106</v>
      </c>
      <c r="I129" s="46" t="s">
        <v>105</v>
      </c>
      <c r="J129" s="46" t="s">
        <v>104</v>
      </c>
      <c r="K129" s="46" t="s">
        <v>103</v>
      </c>
      <c r="L129" s="46" t="s">
        <v>102</v>
      </c>
      <c r="M129" s="46" t="s">
        <v>101</v>
      </c>
      <c r="N129" s="46" t="s">
        <v>100</v>
      </c>
      <c r="O129" s="46" t="s">
        <v>99</v>
      </c>
      <c r="P129" s="46" t="s">
        <v>98</v>
      </c>
      <c r="Q129" s="46" t="s">
        <v>97</v>
      </c>
      <c r="R129" s="46" t="s">
        <v>96</v>
      </c>
    </row>
    <row r="130" spans="2:18" ht="23.25" customHeight="1" x14ac:dyDescent="0.25">
      <c r="B130" s="128" t="s">
        <v>27</v>
      </c>
      <c r="C130" s="127">
        <f>SUM(D130:R130)</f>
        <v>286</v>
      </c>
      <c r="D130" s="31">
        <v>42</v>
      </c>
      <c r="E130" s="31">
        <v>3</v>
      </c>
      <c r="F130" s="31">
        <v>0</v>
      </c>
      <c r="G130" s="31">
        <v>1</v>
      </c>
      <c r="H130" s="31">
        <v>0</v>
      </c>
      <c r="I130" s="31">
        <v>0</v>
      </c>
      <c r="J130" s="31">
        <v>0</v>
      </c>
      <c r="K130" s="31">
        <v>0</v>
      </c>
      <c r="L130" s="31">
        <v>2</v>
      </c>
      <c r="M130" s="31">
        <v>237</v>
      </c>
      <c r="N130" s="31">
        <v>0</v>
      </c>
      <c r="O130" s="31">
        <v>0</v>
      </c>
      <c r="P130" s="31">
        <v>0</v>
      </c>
      <c r="Q130" s="31">
        <v>1</v>
      </c>
      <c r="R130" s="31">
        <v>0</v>
      </c>
    </row>
    <row r="131" spans="2:18" ht="23.25" customHeight="1" x14ac:dyDescent="0.25">
      <c r="B131" s="128" t="s">
        <v>26</v>
      </c>
      <c r="C131" s="127">
        <f>SUM(D131:R131)</f>
        <v>30686</v>
      </c>
      <c r="D131" s="31">
        <v>2588</v>
      </c>
      <c r="E131" s="31">
        <v>256</v>
      </c>
      <c r="F131" s="31">
        <v>12</v>
      </c>
      <c r="G131" s="31">
        <v>52</v>
      </c>
      <c r="H131" s="31">
        <v>0</v>
      </c>
      <c r="I131" s="31">
        <v>4</v>
      </c>
      <c r="J131" s="31">
        <v>7</v>
      </c>
      <c r="K131" s="31">
        <v>0</v>
      </c>
      <c r="L131" s="31">
        <v>13</v>
      </c>
      <c r="M131" s="31">
        <v>27689</v>
      </c>
      <c r="N131" s="31">
        <v>5</v>
      </c>
      <c r="O131" s="31">
        <v>6</v>
      </c>
      <c r="P131" s="31">
        <v>2</v>
      </c>
      <c r="Q131" s="31">
        <v>6</v>
      </c>
      <c r="R131" s="31">
        <v>46</v>
      </c>
    </row>
    <row r="132" spans="2:18" ht="23.25" customHeight="1" x14ac:dyDescent="0.25">
      <c r="B132" s="128" t="s">
        <v>25</v>
      </c>
      <c r="C132" s="127">
        <f>SUM(D132:R132)</f>
        <v>26019</v>
      </c>
      <c r="D132" s="31">
        <v>2421</v>
      </c>
      <c r="E132" s="31">
        <v>343</v>
      </c>
      <c r="F132" s="31">
        <v>29</v>
      </c>
      <c r="G132" s="31">
        <v>57</v>
      </c>
      <c r="H132" s="31">
        <v>6</v>
      </c>
      <c r="I132" s="31">
        <v>1</v>
      </c>
      <c r="J132" s="31">
        <v>18</v>
      </c>
      <c r="K132" s="31">
        <v>1</v>
      </c>
      <c r="L132" s="31">
        <v>14</v>
      </c>
      <c r="M132" s="31">
        <v>23085</v>
      </c>
      <c r="N132" s="31">
        <v>10</v>
      </c>
      <c r="O132" s="31">
        <v>5</v>
      </c>
      <c r="P132" s="31">
        <v>2</v>
      </c>
      <c r="Q132" s="31">
        <v>7</v>
      </c>
      <c r="R132" s="31">
        <v>20</v>
      </c>
    </row>
    <row r="133" spans="2:18" ht="23.25" customHeight="1" thickBot="1" x14ac:dyDescent="0.3">
      <c r="B133" s="25" t="s">
        <v>24</v>
      </c>
      <c r="C133" s="126">
        <f>SUM(D133:R133)</f>
        <v>13074</v>
      </c>
      <c r="D133" s="23">
        <v>530</v>
      </c>
      <c r="E133" s="23">
        <v>62</v>
      </c>
      <c r="F133" s="23">
        <v>16</v>
      </c>
      <c r="G133" s="23">
        <v>64</v>
      </c>
      <c r="H133" s="23">
        <v>18</v>
      </c>
      <c r="I133" s="23">
        <v>0</v>
      </c>
      <c r="J133" s="23">
        <v>10</v>
      </c>
      <c r="K133" s="23">
        <v>1</v>
      </c>
      <c r="L133" s="23">
        <v>17</v>
      </c>
      <c r="M133" s="23">
        <v>12316</v>
      </c>
      <c r="N133" s="23">
        <v>4</v>
      </c>
      <c r="O133" s="23">
        <v>6</v>
      </c>
      <c r="P133" s="23">
        <v>1</v>
      </c>
      <c r="Q133" s="23">
        <v>12</v>
      </c>
      <c r="R133" s="23">
        <v>17</v>
      </c>
    </row>
    <row r="134" spans="2:18" ht="25.5" customHeight="1" x14ac:dyDescent="0.25">
      <c r="B134" s="139" t="s">
        <v>1</v>
      </c>
      <c r="C134" s="14">
        <f>SUM(C130:C133)</f>
        <v>70065</v>
      </c>
      <c r="D134" s="16">
        <f>SUM(D130:D133)</f>
        <v>5581</v>
      </c>
      <c r="E134" s="16">
        <f>SUM(E130:E133)</f>
        <v>664</v>
      </c>
      <c r="F134" s="16">
        <f>SUM(F130:F133)</f>
        <v>57</v>
      </c>
      <c r="G134" s="16">
        <f>SUM(G130:G133)</f>
        <v>174</v>
      </c>
      <c r="H134" s="16">
        <f>SUM(H130:H133)</f>
        <v>24</v>
      </c>
      <c r="I134" s="16">
        <f>SUM(I130:I133)</f>
        <v>5</v>
      </c>
      <c r="J134" s="16">
        <f>SUM(J130:J133)</f>
        <v>35</v>
      </c>
      <c r="K134" s="16">
        <f>SUM(K130:K133)</f>
        <v>2</v>
      </c>
      <c r="L134" s="16">
        <f>SUM(L130:L133)</f>
        <v>46</v>
      </c>
      <c r="M134" s="16">
        <f>SUM(M130:M133)</f>
        <v>63327</v>
      </c>
      <c r="N134" s="16">
        <f>SUM(N130:N133)</f>
        <v>19</v>
      </c>
      <c r="O134" s="16">
        <f>SUM(O130:O133)</f>
        <v>17</v>
      </c>
      <c r="P134" s="16">
        <f>SUM(P130:P133)</f>
        <v>5</v>
      </c>
      <c r="Q134" s="16">
        <f>SUM(Q130:Q133)</f>
        <v>26</v>
      </c>
      <c r="R134" s="16">
        <f>SUM(R130:R133)</f>
        <v>83</v>
      </c>
    </row>
    <row r="135" spans="2:18" ht="25.5" customHeight="1" thickBot="1" x14ac:dyDescent="0.3">
      <c r="B135" s="192" t="s">
        <v>38</v>
      </c>
      <c r="C135" s="191">
        <f>SUM(D135:R135)</f>
        <v>1</v>
      </c>
      <c r="D135" s="191">
        <f>D134/$C$134</f>
        <v>7.9654606436880035E-2</v>
      </c>
      <c r="E135" s="191">
        <f>E134/$C$134</f>
        <v>9.4769142938699782E-3</v>
      </c>
      <c r="F135" s="191">
        <f>F134/$C$134</f>
        <v>8.1353029329907939E-4</v>
      </c>
      <c r="G135" s="191">
        <f>G134/$C$134</f>
        <v>2.4834082637550845E-3</v>
      </c>
      <c r="H135" s="191">
        <f>H134/$C$134</f>
        <v>3.4253907086277029E-4</v>
      </c>
      <c r="I135" s="191">
        <f>I134/$C$134</f>
        <v>7.1362306429743815E-5</v>
      </c>
      <c r="J135" s="191">
        <f>J134/$C$134</f>
        <v>4.9953614500820669E-4</v>
      </c>
      <c r="K135" s="191">
        <f>K134/$C$134</f>
        <v>2.8544922571897525E-5</v>
      </c>
      <c r="L135" s="191">
        <f>L134/$C$134</f>
        <v>6.5653321915364309E-4</v>
      </c>
      <c r="M135" s="191">
        <f>M134/$C$134</f>
        <v>0.90383215585527721</v>
      </c>
      <c r="N135" s="191">
        <f>N134/$C$134</f>
        <v>2.7117676443302646E-4</v>
      </c>
      <c r="O135" s="191">
        <f>O134/$C$134</f>
        <v>2.4263184186112895E-4</v>
      </c>
      <c r="P135" s="191">
        <f>P134/$C$134</f>
        <v>7.1362306429743815E-5</v>
      </c>
      <c r="Q135" s="191">
        <f>Q134/$C$134</f>
        <v>3.7108399343466783E-4</v>
      </c>
      <c r="R135" s="191">
        <f>R134/$C$134</f>
        <v>1.1846142867337473E-3</v>
      </c>
    </row>
    <row r="136" spans="2:18" ht="15" customHeight="1" x14ac:dyDescent="0.25"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88"/>
    </row>
    <row r="137" spans="2:18" x14ac:dyDescent="0.25"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8"/>
    </row>
    <row r="138" spans="2:18" ht="16.5" x14ac:dyDescent="0.25">
      <c r="B138" s="183"/>
      <c r="C138" s="50"/>
      <c r="D138" s="62"/>
      <c r="E138" s="62"/>
      <c r="F138" s="84"/>
      <c r="G138" s="187"/>
      <c r="H138" s="50"/>
      <c r="I138" s="50"/>
      <c r="J138" s="62"/>
      <c r="K138" s="62"/>
      <c r="L138" s="121"/>
      <c r="M138" s="49"/>
      <c r="N138" s="49"/>
      <c r="O138" s="49"/>
      <c r="P138" s="49"/>
      <c r="Q138" s="49"/>
      <c r="R138" s="49"/>
    </row>
    <row r="139" spans="2:18" x14ac:dyDescent="0.25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</row>
    <row r="140" spans="2:18" ht="18" x14ac:dyDescent="0.25"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</row>
    <row r="141" spans="2:18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2:18" ht="16.5" x14ac:dyDescent="0.25">
      <c r="B142" s="183"/>
      <c r="C142" s="50"/>
      <c r="D142" s="62"/>
      <c r="E142" s="62"/>
      <c r="F142" s="84"/>
      <c r="G142" s="182"/>
      <c r="H142" s="50"/>
      <c r="I142" s="50"/>
      <c r="J142" s="50"/>
      <c r="K142" s="50"/>
      <c r="M142" s="83"/>
      <c r="N142" s="83"/>
      <c r="O142" s="83"/>
      <c r="P142" s="83"/>
      <c r="Q142" s="83"/>
      <c r="R142" s="83"/>
    </row>
    <row r="143" spans="2:18" ht="27.75" customHeight="1" x14ac:dyDescent="0.25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M143" s="146"/>
      <c r="N143" s="3"/>
      <c r="O143" s="3"/>
      <c r="P143" s="3"/>
      <c r="Q143" s="3"/>
      <c r="R143" s="54"/>
    </row>
    <row r="144" spans="2:18" ht="22.9" customHeight="1" x14ac:dyDescent="0.25">
      <c r="B144" s="43" t="s">
        <v>72</v>
      </c>
      <c r="C144" s="114" t="s">
        <v>71</v>
      </c>
      <c r="D144" s="117" t="s">
        <v>95</v>
      </c>
      <c r="E144" s="186"/>
      <c r="F144" s="181" t="s">
        <v>94</v>
      </c>
      <c r="G144" s="185"/>
      <c r="H144" s="185"/>
      <c r="I144" s="185"/>
      <c r="J144" s="185"/>
      <c r="K144" s="185"/>
      <c r="L144" s="185"/>
      <c r="M144" s="180"/>
      <c r="N144" s="179" t="s">
        <v>33</v>
      </c>
      <c r="O144" s="184"/>
      <c r="P144" s="184"/>
      <c r="Q144" s="178"/>
    </row>
    <row r="145" spans="2:17" ht="33.75" customHeight="1" x14ac:dyDescent="0.25">
      <c r="B145" s="132"/>
      <c r="C145" s="155"/>
      <c r="D145" s="144" t="s">
        <v>32</v>
      </c>
      <c r="E145" s="176" t="s">
        <v>31</v>
      </c>
      <c r="F145" s="47" t="s">
        <v>93</v>
      </c>
      <c r="G145" s="47" t="s">
        <v>92</v>
      </c>
      <c r="H145" s="47" t="s">
        <v>91</v>
      </c>
      <c r="I145" s="47" t="s">
        <v>90</v>
      </c>
      <c r="J145" s="47" t="s">
        <v>89</v>
      </c>
      <c r="K145" s="47" t="s">
        <v>88</v>
      </c>
      <c r="L145" s="47" t="s">
        <v>87</v>
      </c>
      <c r="M145" s="175" t="s">
        <v>28</v>
      </c>
      <c r="N145" s="110" t="s">
        <v>27</v>
      </c>
      <c r="O145" s="110" t="s">
        <v>26</v>
      </c>
      <c r="P145" s="110" t="s">
        <v>25</v>
      </c>
      <c r="Q145" s="174" t="s">
        <v>24</v>
      </c>
    </row>
    <row r="146" spans="2:17" ht="17.25" customHeight="1" x14ac:dyDescent="0.25">
      <c r="B146" s="128" t="s">
        <v>69</v>
      </c>
      <c r="C146" s="127">
        <f>SUM(D146:E146)</f>
        <v>874</v>
      </c>
      <c r="D146" s="142">
        <v>764</v>
      </c>
      <c r="E146" s="31">
        <v>110</v>
      </c>
      <c r="F146" s="31">
        <v>53</v>
      </c>
      <c r="G146" s="31">
        <v>114</v>
      </c>
      <c r="H146" s="31">
        <v>170</v>
      </c>
      <c r="I146" s="31">
        <v>131</v>
      </c>
      <c r="J146" s="31">
        <v>181</v>
      </c>
      <c r="K146" s="31">
        <v>112</v>
      </c>
      <c r="L146" s="31">
        <v>82</v>
      </c>
      <c r="M146" s="31">
        <v>31</v>
      </c>
      <c r="N146" s="142">
        <v>1</v>
      </c>
      <c r="O146" s="142">
        <v>326</v>
      </c>
      <c r="P146" s="142">
        <v>331</v>
      </c>
      <c r="Q146" s="142">
        <v>216</v>
      </c>
    </row>
    <row r="147" spans="2:17" ht="17.25" customHeight="1" x14ac:dyDescent="0.25">
      <c r="B147" s="128" t="s">
        <v>51</v>
      </c>
      <c r="C147" s="127">
        <f>SUM(D147:E147)</f>
        <v>3466</v>
      </c>
      <c r="D147" s="31">
        <v>2840</v>
      </c>
      <c r="E147" s="31">
        <v>626</v>
      </c>
      <c r="F147" s="31">
        <v>198</v>
      </c>
      <c r="G147" s="31">
        <v>345</v>
      </c>
      <c r="H147" s="31">
        <v>484</v>
      </c>
      <c r="I147" s="31">
        <v>473</v>
      </c>
      <c r="J147" s="31">
        <v>719</v>
      </c>
      <c r="K147" s="31">
        <v>546</v>
      </c>
      <c r="L147" s="31">
        <v>358</v>
      </c>
      <c r="M147" s="31">
        <v>343</v>
      </c>
      <c r="N147" s="31">
        <v>15</v>
      </c>
      <c r="O147" s="31">
        <v>1730</v>
      </c>
      <c r="P147" s="31">
        <v>1309</v>
      </c>
      <c r="Q147" s="31">
        <v>412</v>
      </c>
    </row>
    <row r="148" spans="2:17" ht="17.25" customHeight="1" x14ac:dyDescent="0.25">
      <c r="B148" s="128" t="s">
        <v>67</v>
      </c>
      <c r="C148" s="127">
        <f>SUM(D148:E148)</f>
        <v>1281</v>
      </c>
      <c r="D148" s="31">
        <v>1129</v>
      </c>
      <c r="E148" s="31">
        <v>152</v>
      </c>
      <c r="F148" s="31">
        <v>51</v>
      </c>
      <c r="G148" s="31">
        <v>93</v>
      </c>
      <c r="H148" s="31">
        <v>163</v>
      </c>
      <c r="I148" s="31">
        <v>150</v>
      </c>
      <c r="J148" s="31">
        <v>298</v>
      </c>
      <c r="K148" s="31">
        <v>261</v>
      </c>
      <c r="L148" s="31">
        <v>171</v>
      </c>
      <c r="M148" s="31">
        <v>94</v>
      </c>
      <c r="N148" s="31">
        <v>8</v>
      </c>
      <c r="O148" s="31">
        <v>529</v>
      </c>
      <c r="P148" s="31">
        <v>596</v>
      </c>
      <c r="Q148" s="31">
        <v>148</v>
      </c>
    </row>
    <row r="149" spans="2:17" ht="17.25" customHeight="1" x14ac:dyDescent="0.25">
      <c r="B149" s="128" t="s">
        <v>47</v>
      </c>
      <c r="C149" s="127">
        <f>SUM(D149:E149)</f>
        <v>6607</v>
      </c>
      <c r="D149" s="31">
        <v>5333</v>
      </c>
      <c r="E149" s="31">
        <v>1274</v>
      </c>
      <c r="F149" s="31">
        <v>543</v>
      </c>
      <c r="G149" s="31">
        <v>987</v>
      </c>
      <c r="H149" s="31">
        <v>1009</v>
      </c>
      <c r="I149" s="31">
        <v>677</v>
      </c>
      <c r="J149" s="31">
        <v>1130</v>
      </c>
      <c r="K149" s="31">
        <v>1020</v>
      </c>
      <c r="L149" s="31">
        <v>718</v>
      </c>
      <c r="M149" s="31">
        <v>523</v>
      </c>
      <c r="N149" s="31">
        <v>9</v>
      </c>
      <c r="O149" s="31">
        <v>3346</v>
      </c>
      <c r="P149" s="31">
        <v>2218</v>
      </c>
      <c r="Q149" s="31">
        <v>1034</v>
      </c>
    </row>
    <row r="150" spans="2:17" ht="17.25" customHeight="1" x14ac:dyDescent="0.25">
      <c r="B150" s="128" t="s">
        <v>63</v>
      </c>
      <c r="C150" s="127">
        <f>SUM(D150:E150)</f>
        <v>2376</v>
      </c>
      <c r="D150" s="31">
        <v>2068</v>
      </c>
      <c r="E150" s="31">
        <v>308</v>
      </c>
      <c r="F150" s="31">
        <v>140</v>
      </c>
      <c r="G150" s="31">
        <v>261</v>
      </c>
      <c r="H150" s="31">
        <v>376</v>
      </c>
      <c r="I150" s="31">
        <v>390</v>
      </c>
      <c r="J150" s="31">
        <v>483</v>
      </c>
      <c r="K150" s="31">
        <v>347</v>
      </c>
      <c r="L150" s="31">
        <v>225</v>
      </c>
      <c r="M150" s="31">
        <v>154</v>
      </c>
      <c r="N150" s="31">
        <v>31</v>
      </c>
      <c r="O150" s="31">
        <v>983</v>
      </c>
      <c r="P150" s="31">
        <v>972</v>
      </c>
      <c r="Q150" s="31">
        <v>390</v>
      </c>
    </row>
    <row r="151" spans="2:17" ht="17.25" customHeight="1" x14ac:dyDescent="0.25">
      <c r="B151" s="128" t="s">
        <v>66</v>
      </c>
      <c r="C151" s="127">
        <f>SUM(D151:E151)</f>
        <v>1734</v>
      </c>
      <c r="D151" s="31">
        <v>1507</v>
      </c>
      <c r="E151" s="31">
        <v>227</v>
      </c>
      <c r="F151" s="31">
        <v>75</v>
      </c>
      <c r="G151" s="31">
        <v>189</v>
      </c>
      <c r="H151" s="31">
        <v>306</v>
      </c>
      <c r="I151" s="31">
        <v>248</v>
      </c>
      <c r="J151" s="31">
        <v>342</v>
      </c>
      <c r="K151" s="31">
        <v>299</v>
      </c>
      <c r="L151" s="31">
        <v>190</v>
      </c>
      <c r="M151" s="31">
        <v>85</v>
      </c>
      <c r="N151" s="31">
        <v>8</v>
      </c>
      <c r="O151" s="31">
        <v>765</v>
      </c>
      <c r="P151" s="31">
        <v>662</v>
      </c>
      <c r="Q151" s="31">
        <v>299</v>
      </c>
    </row>
    <row r="152" spans="2:17" ht="17.25" customHeight="1" x14ac:dyDescent="0.25">
      <c r="B152" s="128" t="s">
        <v>65</v>
      </c>
      <c r="C152" s="127">
        <f>SUM(D152:E152)</f>
        <v>1847</v>
      </c>
      <c r="D152" s="31">
        <v>1478</v>
      </c>
      <c r="E152" s="31">
        <v>369</v>
      </c>
      <c r="F152" s="31">
        <v>160</v>
      </c>
      <c r="G152" s="31">
        <v>279</v>
      </c>
      <c r="H152" s="31">
        <v>356</v>
      </c>
      <c r="I152" s="31">
        <v>197</v>
      </c>
      <c r="J152" s="31">
        <v>291</v>
      </c>
      <c r="K152" s="31">
        <v>201</v>
      </c>
      <c r="L152" s="31">
        <v>186</v>
      </c>
      <c r="M152" s="31">
        <v>177</v>
      </c>
      <c r="N152" s="31">
        <v>10</v>
      </c>
      <c r="O152" s="31">
        <v>815</v>
      </c>
      <c r="P152" s="31">
        <v>715</v>
      </c>
      <c r="Q152" s="31">
        <v>307</v>
      </c>
    </row>
    <row r="153" spans="2:17" ht="17.25" customHeight="1" x14ac:dyDescent="0.25">
      <c r="B153" s="128" t="s">
        <v>49</v>
      </c>
      <c r="C153" s="127">
        <f>SUM(D153:E153)</f>
        <v>4616</v>
      </c>
      <c r="D153" s="31">
        <v>3935</v>
      </c>
      <c r="E153" s="31">
        <v>681</v>
      </c>
      <c r="F153" s="31">
        <v>294</v>
      </c>
      <c r="G153" s="31">
        <v>569</v>
      </c>
      <c r="H153" s="31">
        <v>707</v>
      </c>
      <c r="I153" s="31">
        <v>591</v>
      </c>
      <c r="J153" s="31">
        <v>878</v>
      </c>
      <c r="K153" s="31">
        <v>790</v>
      </c>
      <c r="L153" s="31">
        <v>524</v>
      </c>
      <c r="M153" s="31">
        <v>263</v>
      </c>
      <c r="N153" s="31">
        <v>20</v>
      </c>
      <c r="O153" s="31">
        <v>2239</v>
      </c>
      <c r="P153" s="31">
        <v>1631</v>
      </c>
      <c r="Q153" s="31">
        <v>726</v>
      </c>
    </row>
    <row r="154" spans="2:17" ht="17.25" customHeight="1" x14ac:dyDescent="0.25">
      <c r="B154" s="128" t="s">
        <v>68</v>
      </c>
      <c r="C154" s="127">
        <f>SUM(D154:E154)</f>
        <v>1071</v>
      </c>
      <c r="D154" s="31">
        <v>851</v>
      </c>
      <c r="E154" s="31">
        <v>220</v>
      </c>
      <c r="F154" s="31">
        <v>110</v>
      </c>
      <c r="G154" s="31">
        <v>154</v>
      </c>
      <c r="H154" s="31">
        <v>182</v>
      </c>
      <c r="I154" s="31">
        <v>149</v>
      </c>
      <c r="J154" s="31">
        <v>200</v>
      </c>
      <c r="K154" s="31">
        <v>119</v>
      </c>
      <c r="L154" s="31">
        <v>97</v>
      </c>
      <c r="M154" s="31">
        <v>60</v>
      </c>
      <c r="N154" s="31">
        <v>1</v>
      </c>
      <c r="O154" s="31">
        <v>551</v>
      </c>
      <c r="P154" s="31">
        <v>392</v>
      </c>
      <c r="Q154" s="31">
        <v>127</v>
      </c>
    </row>
    <row r="155" spans="2:17" ht="17.25" customHeight="1" x14ac:dyDescent="0.25">
      <c r="B155" s="128" t="s">
        <v>61</v>
      </c>
      <c r="C155" s="127">
        <f>SUM(D155:E155)</f>
        <v>2342</v>
      </c>
      <c r="D155" s="31">
        <v>2005</v>
      </c>
      <c r="E155" s="31">
        <v>337</v>
      </c>
      <c r="F155" s="31">
        <v>150</v>
      </c>
      <c r="G155" s="31">
        <v>306</v>
      </c>
      <c r="H155" s="31">
        <v>424</v>
      </c>
      <c r="I155" s="31">
        <v>323</v>
      </c>
      <c r="J155" s="31">
        <v>474</v>
      </c>
      <c r="K155" s="31">
        <v>337</v>
      </c>
      <c r="L155" s="31">
        <v>214</v>
      </c>
      <c r="M155" s="31">
        <v>114</v>
      </c>
      <c r="N155" s="31">
        <v>0</v>
      </c>
      <c r="O155" s="31">
        <v>1053</v>
      </c>
      <c r="P155" s="31">
        <v>825</v>
      </c>
      <c r="Q155" s="31">
        <v>464</v>
      </c>
    </row>
    <row r="156" spans="2:17" ht="17.25" customHeight="1" x14ac:dyDescent="0.25">
      <c r="B156" s="128" t="s">
        <v>59</v>
      </c>
      <c r="C156" s="127">
        <f>SUM(D156:E156)</f>
        <v>2981</v>
      </c>
      <c r="D156" s="31">
        <v>2570</v>
      </c>
      <c r="E156" s="31">
        <v>411</v>
      </c>
      <c r="F156" s="31">
        <v>139</v>
      </c>
      <c r="G156" s="31">
        <v>344</v>
      </c>
      <c r="H156" s="31">
        <v>507</v>
      </c>
      <c r="I156" s="31">
        <v>426</v>
      </c>
      <c r="J156" s="31">
        <v>678</v>
      </c>
      <c r="K156" s="31">
        <v>482</v>
      </c>
      <c r="L156" s="31">
        <v>261</v>
      </c>
      <c r="M156" s="31">
        <v>144</v>
      </c>
      <c r="N156" s="31">
        <v>18</v>
      </c>
      <c r="O156" s="31">
        <v>1303</v>
      </c>
      <c r="P156" s="31">
        <v>1141</v>
      </c>
      <c r="Q156" s="31">
        <v>519</v>
      </c>
    </row>
    <row r="157" spans="2:17" ht="17.25" customHeight="1" x14ac:dyDescent="0.25">
      <c r="B157" s="128" t="s">
        <v>56</v>
      </c>
      <c r="C157" s="127">
        <f>SUM(D157:E157)</f>
        <v>3024</v>
      </c>
      <c r="D157" s="31">
        <v>2505</v>
      </c>
      <c r="E157" s="31">
        <v>519</v>
      </c>
      <c r="F157" s="31">
        <v>247</v>
      </c>
      <c r="G157" s="31">
        <v>421</v>
      </c>
      <c r="H157" s="31">
        <v>591</v>
      </c>
      <c r="I157" s="31">
        <v>425</v>
      </c>
      <c r="J157" s="31">
        <v>561</v>
      </c>
      <c r="K157" s="31">
        <v>387</v>
      </c>
      <c r="L157" s="31">
        <v>224</v>
      </c>
      <c r="M157" s="31">
        <v>168</v>
      </c>
      <c r="N157" s="31">
        <v>11</v>
      </c>
      <c r="O157" s="31">
        <v>1347</v>
      </c>
      <c r="P157" s="31">
        <v>1086</v>
      </c>
      <c r="Q157" s="31">
        <v>580</v>
      </c>
    </row>
    <row r="158" spans="2:17" ht="17.25" customHeight="1" x14ac:dyDescent="0.25">
      <c r="B158" s="128" t="s">
        <v>53</v>
      </c>
      <c r="C158" s="127">
        <f>SUM(D158:E158)</f>
        <v>3694</v>
      </c>
      <c r="D158" s="31">
        <v>3021</v>
      </c>
      <c r="E158" s="31">
        <v>673</v>
      </c>
      <c r="F158" s="31">
        <v>377</v>
      </c>
      <c r="G158" s="31">
        <v>567</v>
      </c>
      <c r="H158" s="31">
        <v>651</v>
      </c>
      <c r="I158" s="31">
        <v>493</v>
      </c>
      <c r="J158" s="31">
        <v>673</v>
      </c>
      <c r="K158" s="31">
        <v>499</v>
      </c>
      <c r="L158" s="31">
        <v>251</v>
      </c>
      <c r="M158" s="31">
        <v>183</v>
      </c>
      <c r="N158" s="31">
        <v>10</v>
      </c>
      <c r="O158" s="31">
        <v>1552</v>
      </c>
      <c r="P158" s="31">
        <v>1562</v>
      </c>
      <c r="Q158" s="31">
        <v>570</v>
      </c>
    </row>
    <row r="159" spans="2:17" ht="17.25" customHeight="1" x14ac:dyDescent="0.25">
      <c r="B159" s="128" t="s">
        <v>64</v>
      </c>
      <c r="C159" s="127">
        <f>SUM(D159:E159)</f>
        <v>1787</v>
      </c>
      <c r="D159" s="31">
        <v>1590</v>
      </c>
      <c r="E159" s="31">
        <v>197</v>
      </c>
      <c r="F159" s="31">
        <v>58</v>
      </c>
      <c r="G159" s="31">
        <v>210</v>
      </c>
      <c r="H159" s="31">
        <v>308</v>
      </c>
      <c r="I159" s="31">
        <v>325</v>
      </c>
      <c r="J159" s="31">
        <v>444</v>
      </c>
      <c r="K159" s="31">
        <v>262</v>
      </c>
      <c r="L159" s="31">
        <v>125</v>
      </c>
      <c r="M159" s="31">
        <v>55</v>
      </c>
      <c r="N159" s="31">
        <v>2</v>
      </c>
      <c r="O159" s="31">
        <v>698</v>
      </c>
      <c r="P159" s="31">
        <v>716</v>
      </c>
      <c r="Q159" s="31">
        <v>371</v>
      </c>
    </row>
    <row r="160" spans="2:17" ht="17.25" customHeight="1" x14ac:dyDescent="0.25">
      <c r="B160" s="128" t="s">
        <v>45</v>
      </c>
      <c r="C160" s="127">
        <f>SUM(D160:E160)</f>
        <v>19164</v>
      </c>
      <c r="D160" s="31">
        <v>15896</v>
      </c>
      <c r="E160" s="31">
        <v>3268</v>
      </c>
      <c r="F160" s="31">
        <v>1334</v>
      </c>
      <c r="G160" s="31">
        <v>2582</v>
      </c>
      <c r="H160" s="31">
        <v>3443</v>
      </c>
      <c r="I160" s="31">
        <v>2588</v>
      </c>
      <c r="J160" s="31">
        <v>3537</v>
      </c>
      <c r="K160" s="31">
        <v>2691</v>
      </c>
      <c r="L160" s="31">
        <v>1595</v>
      </c>
      <c r="M160" s="31">
        <v>1394</v>
      </c>
      <c r="N160" s="31">
        <v>103</v>
      </c>
      <c r="O160" s="31">
        <v>8184</v>
      </c>
      <c r="P160" s="31">
        <v>6649</v>
      </c>
      <c r="Q160" s="31">
        <v>4228</v>
      </c>
    </row>
    <row r="161" spans="2:19" ht="17.25" customHeight="1" x14ac:dyDescent="0.25">
      <c r="B161" s="128" t="s">
        <v>62</v>
      </c>
      <c r="C161" s="127">
        <f>SUM(D161:E161)</f>
        <v>1503</v>
      </c>
      <c r="D161" s="31">
        <v>1301</v>
      </c>
      <c r="E161" s="31">
        <v>202</v>
      </c>
      <c r="F161" s="31">
        <v>93</v>
      </c>
      <c r="G161" s="31">
        <v>217</v>
      </c>
      <c r="H161" s="31">
        <v>336</v>
      </c>
      <c r="I161" s="31">
        <v>189</v>
      </c>
      <c r="J161" s="31">
        <v>265</v>
      </c>
      <c r="K161" s="31">
        <v>253</v>
      </c>
      <c r="L161" s="31">
        <v>99</v>
      </c>
      <c r="M161" s="31">
        <v>51</v>
      </c>
      <c r="N161" s="31">
        <v>0</v>
      </c>
      <c r="O161" s="31">
        <v>611</v>
      </c>
      <c r="P161" s="31">
        <v>538</v>
      </c>
      <c r="Q161" s="31">
        <v>354</v>
      </c>
    </row>
    <row r="162" spans="2:19" ht="17.25" customHeight="1" x14ac:dyDescent="0.25">
      <c r="B162" s="128" t="s">
        <v>60</v>
      </c>
      <c r="C162" s="127">
        <f>SUM(D162:E162)</f>
        <v>637</v>
      </c>
      <c r="D162" s="31">
        <v>559</v>
      </c>
      <c r="E162" s="31">
        <v>78</v>
      </c>
      <c r="F162" s="31">
        <v>33</v>
      </c>
      <c r="G162" s="31">
        <v>72</v>
      </c>
      <c r="H162" s="31">
        <v>102</v>
      </c>
      <c r="I162" s="31">
        <v>90</v>
      </c>
      <c r="J162" s="31">
        <v>155</v>
      </c>
      <c r="K162" s="31">
        <v>94</v>
      </c>
      <c r="L162" s="31">
        <v>49</v>
      </c>
      <c r="M162" s="31">
        <v>42</v>
      </c>
      <c r="N162" s="31">
        <v>9</v>
      </c>
      <c r="O162" s="31">
        <v>316</v>
      </c>
      <c r="P162" s="31">
        <v>171</v>
      </c>
      <c r="Q162" s="31">
        <v>141</v>
      </c>
    </row>
    <row r="163" spans="2:19" ht="17.25" customHeight="1" x14ac:dyDescent="0.25">
      <c r="B163" s="128" t="s">
        <v>58</v>
      </c>
      <c r="C163" s="127">
        <f>SUM(D163:E163)</f>
        <v>773</v>
      </c>
      <c r="D163" s="31">
        <v>638</v>
      </c>
      <c r="E163" s="31">
        <v>135</v>
      </c>
      <c r="F163" s="31">
        <v>47</v>
      </c>
      <c r="G163" s="31">
        <v>89</v>
      </c>
      <c r="H163" s="31">
        <v>105</v>
      </c>
      <c r="I163" s="31">
        <v>71</v>
      </c>
      <c r="J163" s="31">
        <v>151</v>
      </c>
      <c r="K163" s="31">
        <v>140</v>
      </c>
      <c r="L163" s="31">
        <v>84</v>
      </c>
      <c r="M163" s="31">
        <v>86</v>
      </c>
      <c r="N163" s="31">
        <v>4</v>
      </c>
      <c r="O163" s="31">
        <v>363</v>
      </c>
      <c r="P163" s="31">
        <v>308</v>
      </c>
      <c r="Q163" s="31">
        <v>98</v>
      </c>
    </row>
    <row r="164" spans="2:19" ht="17.25" customHeight="1" x14ac:dyDescent="0.25">
      <c r="B164" s="128" t="s">
        <v>57</v>
      </c>
      <c r="C164" s="127">
        <f>SUM(D164:E164)</f>
        <v>584</v>
      </c>
      <c r="D164" s="31">
        <v>487</v>
      </c>
      <c r="E164" s="31">
        <v>97</v>
      </c>
      <c r="F164" s="31">
        <v>38</v>
      </c>
      <c r="G164" s="31">
        <v>72</v>
      </c>
      <c r="H164" s="31">
        <v>99</v>
      </c>
      <c r="I164" s="31">
        <v>101</v>
      </c>
      <c r="J164" s="31">
        <v>120</v>
      </c>
      <c r="K164" s="31">
        <v>85</v>
      </c>
      <c r="L164" s="31">
        <v>40</v>
      </c>
      <c r="M164" s="31">
        <v>29</v>
      </c>
      <c r="N164" s="31">
        <v>4</v>
      </c>
      <c r="O164" s="31">
        <v>235</v>
      </c>
      <c r="P164" s="31">
        <v>230</v>
      </c>
      <c r="Q164" s="31">
        <v>115</v>
      </c>
    </row>
    <row r="165" spans="2:19" ht="17.25" customHeight="1" x14ac:dyDescent="0.25">
      <c r="B165" s="128" t="s">
        <v>55</v>
      </c>
      <c r="C165" s="127">
        <f>SUM(D165:E165)</f>
        <v>3200</v>
      </c>
      <c r="D165" s="31">
        <v>2833</v>
      </c>
      <c r="E165" s="31">
        <v>367</v>
      </c>
      <c r="F165" s="31">
        <v>112</v>
      </c>
      <c r="G165" s="31">
        <v>318</v>
      </c>
      <c r="H165" s="31">
        <v>428</v>
      </c>
      <c r="I165" s="31">
        <v>549</v>
      </c>
      <c r="J165" s="31">
        <v>799</v>
      </c>
      <c r="K165" s="31">
        <v>580</v>
      </c>
      <c r="L165" s="31">
        <v>273</v>
      </c>
      <c r="M165" s="31">
        <v>141</v>
      </c>
      <c r="N165" s="31">
        <v>5</v>
      </c>
      <c r="O165" s="31">
        <v>1496</v>
      </c>
      <c r="P165" s="31">
        <v>1246</v>
      </c>
      <c r="Q165" s="31">
        <v>453</v>
      </c>
    </row>
    <row r="166" spans="2:19" ht="17.25" customHeight="1" x14ac:dyDescent="0.25">
      <c r="B166" s="128" t="s">
        <v>54</v>
      </c>
      <c r="C166" s="127">
        <f>SUM(D166:E166)</f>
        <v>2018</v>
      </c>
      <c r="D166" s="31">
        <v>1786</v>
      </c>
      <c r="E166" s="31">
        <v>232</v>
      </c>
      <c r="F166" s="31">
        <v>65</v>
      </c>
      <c r="G166" s="31">
        <v>169</v>
      </c>
      <c r="H166" s="31">
        <v>268</v>
      </c>
      <c r="I166" s="31">
        <v>246</v>
      </c>
      <c r="J166" s="31">
        <v>445</v>
      </c>
      <c r="K166" s="31">
        <v>374</v>
      </c>
      <c r="L166" s="31">
        <v>282</v>
      </c>
      <c r="M166" s="31">
        <v>169</v>
      </c>
      <c r="N166" s="31">
        <v>12</v>
      </c>
      <c r="O166" s="31">
        <v>812</v>
      </c>
      <c r="P166" s="31">
        <v>919</v>
      </c>
      <c r="Q166" s="31">
        <v>275</v>
      </c>
    </row>
    <row r="167" spans="2:19" ht="17.25" customHeight="1" x14ac:dyDescent="0.25">
      <c r="B167" s="128" t="s">
        <v>52</v>
      </c>
      <c r="C167" s="127">
        <f>SUM(D167:E167)</f>
        <v>2844</v>
      </c>
      <c r="D167" s="31">
        <v>2387</v>
      </c>
      <c r="E167" s="31">
        <v>457</v>
      </c>
      <c r="F167" s="31">
        <v>165</v>
      </c>
      <c r="G167" s="31">
        <v>376</v>
      </c>
      <c r="H167" s="31">
        <v>556</v>
      </c>
      <c r="I167" s="31">
        <v>396</v>
      </c>
      <c r="J167" s="31">
        <v>562</v>
      </c>
      <c r="K167" s="31">
        <v>416</v>
      </c>
      <c r="L167" s="31">
        <v>213</v>
      </c>
      <c r="M167" s="31">
        <v>160</v>
      </c>
      <c r="N167" s="31">
        <v>15</v>
      </c>
      <c r="O167" s="31">
        <v>1238</v>
      </c>
      <c r="P167" s="31">
        <v>1010</v>
      </c>
      <c r="Q167" s="31">
        <v>581</v>
      </c>
    </row>
    <row r="168" spans="2:19" ht="17.25" customHeight="1" x14ac:dyDescent="0.25">
      <c r="B168" s="128" t="s">
        <v>50</v>
      </c>
      <c r="C168" s="127">
        <f>SUM(D168:E168)</f>
        <v>1261</v>
      </c>
      <c r="D168" s="31">
        <v>1077</v>
      </c>
      <c r="E168" s="31">
        <v>184</v>
      </c>
      <c r="F168" s="31">
        <v>73</v>
      </c>
      <c r="G168" s="31">
        <v>157</v>
      </c>
      <c r="H168" s="31">
        <v>181</v>
      </c>
      <c r="I168" s="31">
        <v>139</v>
      </c>
      <c r="J168" s="31">
        <v>249</v>
      </c>
      <c r="K168" s="31">
        <v>220</v>
      </c>
      <c r="L168" s="31">
        <v>149</v>
      </c>
      <c r="M168" s="31">
        <v>93</v>
      </c>
      <c r="N168" s="31">
        <v>7</v>
      </c>
      <c r="O168" s="31">
        <v>577</v>
      </c>
      <c r="P168" s="31">
        <v>470</v>
      </c>
      <c r="Q168" s="31">
        <v>207</v>
      </c>
    </row>
    <row r="169" spans="2:19" ht="17.25" customHeight="1" x14ac:dyDescent="0.25">
      <c r="B169" s="128" t="s">
        <v>48</v>
      </c>
      <c r="C169" s="127">
        <f>SUM(D169:E169)</f>
        <v>959</v>
      </c>
      <c r="D169" s="31">
        <v>803</v>
      </c>
      <c r="E169" s="31">
        <v>156</v>
      </c>
      <c r="F169" s="31">
        <v>70</v>
      </c>
      <c r="G169" s="31">
        <v>109</v>
      </c>
      <c r="H169" s="31">
        <v>191</v>
      </c>
      <c r="I169" s="31">
        <v>147</v>
      </c>
      <c r="J169" s="31">
        <v>205</v>
      </c>
      <c r="K169" s="31">
        <v>139</v>
      </c>
      <c r="L169" s="31">
        <v>63</v>
      </c>
      <c r="M169" s="31">
        <v>35</v>
      </c>
      <c r="N169" s="31">
        <v>1</v>
      </c>
      <c r="O169" s="31">
        <v>401</v>
      </c>
      <c r="P169" s="31">
        <v>438</v>
      </c>
      <c r="Q169" s="31">
        <v>119</v>
      </c>
    </row>
    <row r="170" spans="2:19" ht="17.25" customHeight="1" thickBot="1" x14ac:dyDescent="0.3">
      <c r="B170" s="25" t="s">
        <v>46</v>
      </c>
      <c r="C170" s="126">
        <f>SUM(D170:E170)</f>
        <v>1053</v>
      </c>
      <c r="D170" s="23">
        <v>931</v>
      </c>
      <c r="E170" s="23">
        <v>122</v>
      </c>
      <c r="F170" s="23">
        <v>67</v>
      </c>
      <c r="G170" s="23">
        <v>158</v>
      </c>
      <c r="H170" s="23">
        <v>295</v>
      </c>
      <c r="I170" s="23">
        <v>162</v>
      </c>
      <c r="J170" s="23">
        <v>173</v>
      </c>
      <c r="K170" s="23">
        <v>111</v>
      </c>
      <c r="L170" s="23">
        <v>61</v>
      </c>
      <c r="M170" s="23">
        <v>26</v>
      </c>
      <c r="N170" s="23">
        <v>7</v>
      </c>
      <c r="O170" s="23">
        <v>308</v>
      </c>
      <c r="P170" s="23">
        <v>349</v>
      </c>
      <c r="Q170" s="23">
        <v>389</v>
      </c>
    </row>
    <row r="171" spans="2:19" ht="20.25" customHeight="1" x14ac:dyDescent="0.25">
      <c r="B171" s="139" t="s">
        <v>1</v>
      </c>
      <c r="C171" s="14">
        <f>SUM(C146:C170)</f>
        <v>71696</v>
      </c>
      <c r="D171" s="16">
        <f>SUM(D146:D170)</f>
        <v>60294</v>
      </c>
      <c r="E171" s="16">
        <f>SUM(E146:E170)</f>
        <v>11402</v>
      </c>
      <c r="F171" s="14">
        <f>SUM(F146:F170)</f>
        <v>4692</v>
      </c>
      <c r="G171" s="14">
        <f>SUM(G146:G170)</f>
        <v>9158</v>
      </c>
      <c r="H171" s="14">
        <f>SUM(H146:H170)</f>
        <v>12238</v>
      </c>
      <c r="I171" s="14">
        <f>SUM(I146:I170)</f>
        <v>9676</v>
      </c>
      <c r="J171" s="14">
        <f>SUM(J146:J170)</f>
        <v>14013</v>
      </c>
      <c r="K171" s="14">
        <f>SUM(K146:K170)</f>
        <v>10765</v>
      </c>
      <c r="L171" s="14">
        <f>SUM(L146:L170)</f>
        <v>6534</v>
      </c>
      <c r="M171" s="14">
        <f>SUM(M146:M170)</f>
        <v>4620</v>
      </c>
      <c r="N171" s="16">
        <f>SUM(N146:N170)</f>
        <v>311</v>
      </c>
      <c r="O171" s="16">
        <f>SUM(O146:O170)</f>
        <v>31778</v>
      </c>
      <c r="P171" s="16">
        <f>SUM(P146:P170)</f>
        <v>26484</v>
      </c>
      <c r="Q171" s="16">
        <f>SUM(Q146:Q170)</f>
        <v>13123</v>
      </c>
    </row>
    <row r="172" spans="2:19" ht="15.75" thickBot="1" x14ac:dyDescent="0.3">
      <c r="B172" s="138" t="s">
        <v>38</v>
      </c>
      <c r="C172" s="123">
        <f>SUM(D172:E172)</f>
        <v>1</v>
      </c>
      <c r="D172" s="123">
        <f>D171/$C$171</f>
        <v>0.84096741798705643</v>
      </c>
      <c r="E172" s="123">
        <f>E171/$C$171</f>
        <v>0.15903258201294354</v>
      </c>
      <c r="F172" s="123">
        <f>F171/$C$171</f>
        <v>6.5442981477348811E-2</v>
      </c>
      <c r="G172" s="123">
        <f>G171/$C$171</f>
        <v>0.12773376478464629</v>
      </c>
      <c r="H172" s="123">
        <f>H171/$C$171</f>
        <v>0.17069292568623076</v>
      </c>
      <c r="I172" s="123">
        <f>I171/$C$171</f>
        <v>0.13495871457264003</v>
      </c>
      <c r="J172" s="123">
        <f>J171/$C$171</f>
        <v>0.19545023432269581</v>
      </c>
      <c r="K172" s="123">
        <f>K171/$C$171</f>
        <v>0.15014784646284313</v>
      </c>
      <c r="L172" s="123">
        <f>L171/$C$171</f>
        <v>9.1134791341218477E-2</v>
      </c>
      <c r="M172" s="123">
        <f>M171/$C$171</f>
        <v>6.4438741352376705E-2</v>
      </c>
      <c r="N172" s="123">
        <f>N171/$C$171</f>
        <v>4.3377594286989514E-3</v>
      </c>
      <c r="O172" s="123">
        <f>O171/$C$171</f>
        <v>0.44323253738004909</v>
      </c>
      <c r="P172" s="123">
        <f>P171/$C$171</f>
        <v>0.3693929926355724</v>
      </c>
      <c r="Q172" s="123">
        <f>Q171/$C$171</f>
        <v>0.18303671055567955</v>
      </c>
    </row>
    <row r="173" spans="2:19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O173" s="162"/>
      <c r="P173" s="54"/>
      <c r="Q173" s="54"/>
      <c r="R173" s="54"/>
    </row>
    <row r="174" spans="2:19" ht="16.5" x14ac:dyDescent="0.25">
      <c r="B174" s="183"/>
      <c r="C174" s="50"/>
      <c r="D174" s="62"/>
      <c r="E174" s="62"/>
      <c r="F174" s="84"/>
      <c r="G174" s="182"/>
      <c r="H174" s="50"/>
      <c r="I174" s="50"/>
      <c r="J174" s="50"/>
      <c r="K174" s="50"/>
      <c r="M174" s="83"/>
      <c r="N174" s="83"/>
      <c r="O174" s="83"/>
      <c r="P174" s="83"/>
      <c r="Q174" s="83"/>
      <c r="R174" s="83"/>
    </row>
    <row r="175" spans="2:19" ht="27.75" customHeight="1" x14ac:dyDescent="0.25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M175" s="146" t="s">
        <v>86</v>
      </c>
      <c r="N175" s="3"/>
      <c r="O175" s="3"/>
      <c r="P175" s="3"/>
      <c r="Q175" s="3"/>
      <c r="R175" s="54"/>
    </row>
    <row r="176" spans="2:19" ht="66" customHeight="1" x14ac:dyDescent="0.25">
      <c r="B176" s="43" t="s">
        <v>72</v>
      </c>
      <c r="C176" s="114" t="s">
        <v>71</v>
      </c>
      <c r="D176" s="40" t="s">
        <v>85</v>
      </c>
      <c r="E176" s="40"/>
      <c r="F176" s="43"/>
      <c r="G176" s="181" t="s">
        <v>84</v>
      </c>
      <c r="H176" s="180"/>
      <c r="I176" s="179" t="s">
        <v>83</v>
      </c>
      <c r="J176" s="178"/>
      <c r="K176" s="177"/>
      <c r="L176" s="177"/>
      <c r="M176" s="3"/>
      <c r="N176" s="121"/>
      <c r="O176" s="121"/>
      <c r="P176" s="121"/>
      <c r="Q176" s="121"/>
      <c r="S176" s="156"/>
    </row>
    <row r="177" spans="2:19" ht="33.75" customHeight="1" x14ac:dyDescent="0.25">
      <c r="B177" s="132"/>
      <c r="C177" s="155"/>
      <c r="D177" s="144" t="s">
        <v>82</v>
      </c>
      <c r="E177" s="143" t="s">
        <v>81</v>
      </c>
      <c r="F177" s="176" t="s">
        <v>80</v>
      </c>
      <c r="G177" s="47" t="s">
        <v>79</v>
      </c>
      <c r="H177" s="175" t="s">
        <v>78</v>
      </c>
      <c r="I177" s="110" t="s">
        <v>79</v>
      </c>
      <c r="J177" s="174" t="s">
        <v>78</v>
      </c>
      <c r="K177" s="173"/>
      <c r="L177" s="172"/>
      <c r="M177" s="170"/>
      <c r="N177" s="170"/>
      <c r="O177" s="170"/>
      <c r="P177" s="170"/>
      <c r="Q177" s="170"/>
      <c r="R177" s="134"/>
      <c r="S177" s="156"/>
    </row>
    <row r="178" spans="2:19" ht="17.25" customHeight="1" x14ac:dyDescent="0.25">
      <c r="B178" s="128" t="s">
        <v>69</v>
      </c>
      <c r="C178" s="127">
        <f>SUM(D178:F178)</f>
        <v>874</v>
      </c>
      <c r="D178" s="142">
        <v>48</v>
      </c>
      <c r="E178" s="31">
        <v>341</v>
      </c>
      <c r="F178" s="31">
        <v>485</v>
      </c>
      <c r="G178" s="31">
        <v>201</v>
      </c>
      <c r="H178" s="31">
        <v>673</v>
      </c>
      <c r="I178" s="142">
        <v>71</v>
      </c>
      <c r="J178" s="142">
        <v>803</v>
      </c>
      <c r="K178" s="57"/>
      <c r="L178" s="57"/>
      <c r="M178" s="63"/>
      <c r="N178" s="50"/>
      <c r="O178" s="50"/>
      <c r="P178" s="62"/>
      <c r="Q178" s="62"/>
      <c r="S178" s="156"/>
    </row>
    <row r="179" spans="2:19" ht="17.25" customHeight="1" x14ac:dyDescent="0.25">
      <c r="B179" s="128" t="s">
        <v>51</v>
      </c>
      <c r="C179" s="127">
        <f>SUM(D179:F179)</f>
        <v>3466</v>
      </c>
      <c r="D179" s="31">
        <v>586</v>
      </c>
      <c r="E179" s="31">
        <v>1701</v>
      </c>
      <c r="F179" s="31">
        <v>1179</v>
      </c>
      <c r="G179" s="31">
        <v>824</v>
      </c>
      <c r="H179" s="31">
        <v>2642</v>
      </c>
      <c r="I179" s="31">
        <v>340</v>
      </c>
      <c r="J179" s="31">
        <v>3126</v>
      </c>
      <c r="K179" s="57"/>
      <c r="L179" s="57"/>
      <c r="M179" s="63"/>
      <c r="N179" s="50"/>
      <c r="O179" s="50"/>
      <c r="P179" s="62"/>
      <c r="Q179" s="62"/>
      <c r="S179" s="156"/>
    </row>
    <row r="180" spans="2:19" ht="17.25" customHeight="1" x14ac:dyDescent="0.25">
      <c r="B180" s="128" t="s">
        <v>67</v>
      </c>
      <c r="C180" s="127">
        <f>SUM(D180:F180)</f>
        <v>1281</v>
      </c>
      <c r="D180" s="31">
        <v>211</v>
      </c>
      <c r="E180" s="31">
        <v>769</v>
      </c>
      <c r="F180" s="31">
        <v>301</v>
      </c>
      <c r="G180" s="31">
        <v>211</v>
      </c>
      <c r="H180" s="31">
        <v>1070</v>
      </c>
      <c r="I180" s="31">
        <v>56</v>
      </c>
      <c r="J180" s="31">
        <v>1225</v>
      </c>
      <c r="K180" s="57"/>
      <c r="L180" s="57"/>
      <c r="M180" s="63"/>
      <c r="N180" s="50"/>
      <c r="O180" s="50"/>
      <c r="P180" s="62"/>
      <c r="Q180" s="62"/>
      <c r="S180" s="156"/>
    </row>
    <row r="181" spans="2:19" ht="17.25" customHeight="1" x14ac:dyDescent="0.25">
      <c r="B181" s="128" t="s">
        <v>47</v>
      </c>
      <c r="C181" s="127">
        <f>SUM(D181:F181)</f>
        <v>6607</v>
      </c>
      <c r="D181" s="31">
        <v>1331</v>
      </c>
      <c r="E181" s="31">
        <v>4052</v>
      </c>
      <c r="F181" s="31">
        <v>1224</v>
      </c>
      <c r="G181" s="31">
        <v>746</v>
      </c>
      <c r="H181" s="31">
        <v>5861</v>
      </c>
      <c r="I181" s="31">
        <v>535</v>
      </c>
      <c r="J181" s="31">
        <v>6072</v>
      </c>
      <c r="K181" s="57"/>
      <c r="L181" s="57"/>
      <c r="M181" s="63"/>
      <c r="N181" s="50"/>
      <c r="O181" s="50"/>
      <c r="P181" s="62"/>
      <c r="Q181" s="62"/>
      <c r="S181" s="156"/>
    </row>
    <row r="182" spans="2:19" ht="17.25" customHeight="1" x14ac:dyDescent="0.25">
      <c r="B182" s="128" t="s">
        <v>63</v>
      </c>
      <c r="C182" s="127">
        <f>SUM(D182:F182)</f>
        <v>2376</v>
      </c>
      <c r="D182" s="31">
        <v>264</v>
      </c>
      <c r="E182" s="31">
        <v>1050</v>
      </c>
      <c r="F182" s="31">
        <v>1062</v>
      </c>
      <c r="G182" s="31">
        <v>604</v>
      </c>
      <c r="H182" s="31">
        <v>1772</v>
      </c>
      <c r="I182" s="31">
        <v>201</v>
      </c>
      <c r="J182" s="31">
        <v>2175</v>
      </c>
      <c r="K182" s="57"/>
      <c r="L182" s="57"/>
      <c r="M182" s="51"/>
      <c r="N182" s="51"/>
      <c r="O182" s="50"/>
      <c r="P182" s="50"/>
      <c r="Q182" s="50"/>
      <c r="S182" s="156"/>
    </row>
    <row r="183" spans="2:19" ht="17.25" customHeight="1" x14ac:dyDescent="0.25">
      <c r="B183" s="128" t="s">
        <v>66</v>
      </c>
      <c r="C183" s="127">
        <f>SUM(D183:F183)</f>
        <v>1734</v>
      </c>
      <c r="D183" s="31">
        <v>488</v>
      </c>
      <c r="E183" s="31">
        <v>786</v>
      </c>
      <c r="F183" s="31">
        <v>460</v>
      </c>
      <c r="G183" s="31">
        <v>229</v>
      </c>
      <c r="H183" s="31">
        <v>1505</v>
      </c>
      <c r="I183" s="31">
        <v>240</v>
      </c>
      <c r="J183" s="31">
        <v>1494</v>
      </c>
      <c r="K183" s="57"/>
      <c r="L183" s="57"/>
      <c r="M183" s="51"/>
      <c r="N183" s="51"/>
      <c r="O183" s="61"/>
      <c r="P183" s="61"/>
      <c r="Q183" s="61"/>
      <c r="S183" s="156"/>
    </row>
    <row r="184" spans="2:19" ht="17.25" customHeight="1" x14ac:dyDescent="0.25">
      <c r="B184" s="128" t="s">
        <v>65</v>
      </c>
      <c r="C184" s="127">
        <f>SUM(D184:F184)</f>
        <v>1847</v>
      </c>
      <c r="D184" s="31">
        <v>297</v>
      </c>
      <c r="E184" s="31">
        <v>1033</v>
      </c>
      <c r="F184" s="31">
        <v>517</v>
      </c>
      <c r="G184" s="31">
        <v>334</v>
      </c>
      <c r="H184" s="31">
        <v>1513</v>
      </c>
      <c r="I184" s="31">
        <v>223</v>
      </c>
      <c r="J184" s="31">
        <v>1624</v>
      </c>
      <c r="K184" s="57"/>
      <c r="L184" s="57"/>
      <c r="M184" s="171"/>
      <c r="N184" s="121"/>
      <c r="O184" s="121"/>
      <c r="P184" s="121"/>
      <c r="Q184" s="121"/>
      <c r="S184" s="156"/>
    </row>
    <row r="185" spans="2:19" ht="17.25" customHeight="1" x14ac:dyDescent="0.25">
      <c r="B185" s="128" t="s">
        <v>49</v>
      </c>
      <c r="C185" s="127">
        <f>SUM(D185:F185)</f>
        <v>4616</v>
      </c>
      <c r="D185" s="31">
        <v>1233</v>
      </c>
      <c r="E185" s="31">
        <v>2662</v>
      </c>
      <c r="F185" s="31">
        <v>721</v>
      </c>
      <c r="G185" s="31">
        <v>516</v>
      </c>
      <c r="H185" s="31">
        <v>4100</v>
      </c>
      <c r="I185" s="31">
        <v>299</v>
      </c>
      <c r="J185" s="31">
        <v>4317</v>
      </c>
      <c r="K185" s="57"/>
      <c r="L185" s="57"/>
      <c r="M185" s="3"/>
      <c r="N185" s="121"/>
      <c r="O185" s="121"/>
      <c r="P185" s="121"/>
      <c r="Q185" s="121"/>
      <c r="S185" s="156"/>
    </row>
    <row r="186" spans="2:19" ht="17.25" customHeight="1" x14ac:dyDescent="0.25">
      <c r="B186" s="128" t="s">
        <v>68</v>
      </c>
      <c r="C186" s="127">
        <f>SUM(D186:F186)</f>
        <v>1071</v>
      </c>
      <c r="D186" s="31">
        <v>262</v>
      </c>
      <c r="E186" s="31">
        <v>457</v>
      </c>
      <c r="F186" s="31">
        <v>352</v>
      </c>
      <c r="G186" s="31">
        <v>439</v>
      </c>
      <c r="H186" s="31">
        <v>632</v>
      </c>
      <c r="I186" s="31">
        <v>203</v>
      </c>
      <c r="J186" s="31">
        <v>868</v>
      </c>
      <c r="K186" s="57"/>
      <c r="L186" s="57"/>
      <c r="M186" s="3"/>
      <c r="N186" s="121"/>
      <c r="O186" s="121"/>
      <c r="P186" s="121"/>
      <c r="Q186" s="121"/>
      <c r="S186" s="156"/>
    </row>
    <row r="187" spans="2:19" ht="17.25" customHeight="1" x14ac:dyDescent="0.25">
      <c r="B187" s="128" t="s">
        <v>61</v>
      </c>
      <c r="C187" s="127">
        <f>SUM(D187:F187)</f>
        <v>2342</v>
      </c>
      <c r="D187" s="31">
        <v>754</v>
      </c>
      <c r="E187" s="31">
        <v>1065</v>
      </c>
      <c r="F187" s="31">
        <v>523</v>
      </c>
      <c r="G187" s="31">
        <v>545</v>
      </c>
      <c r="H187" s="31">
        <v>1797</v>
      </c>
      <c r="I187" s="31">
        <v>151</v>
      </c>
      <c r="J187" s="31">
        <v>2191</v>
      </c>
      <c r="K187" s="57"/>
      <c r="L187" s="57"/>
      <c r="M187" s="3"/>
      <c r="N187" s="121"/>
      <c r="O187" s="121"/>
      <c r="P187" s="121"/>
      <c r="Q187" s="121"/>
      <c r="S187" s="156"/>
    </row>
    <row r="188" spans="2:19" ht="17.25" customHeight="1" x14ac:dyDescent="0.25">
      <c r="B188" s="128" t="s">
        <v>59</v>
      </c>
      <c r="C188" s="127">
        <f>SUM(D188:F188)</f>
        <v>2981</v>
      </c>
      <c r="D188" s="31">
        <v>558</v>
      </c>
      <c r="E188" s="31">
        <v>1378</v>
      </c>
      <c r="F188" s="31">
        <v>1045</v>
      </c>
      <c r="G188" s="31">
        <v>236</v>
      </c>
      <c r="H188" s="31">
        <v>2745</v>
      </c>
      <c r="I188" s="31">
        <v>183</v>
      </c>
      <c r="J188" s="31">
        <v>2798</v>
      </c>
      <c r="K188" s="57"/>
      <c r="L188" s="57"/>
      <c r="M188" s="3"/>
      <c r="N188" s="121"/>
      <c r="O188" s="121"/>
      <c r="P188" s="121"/>
      <c r="Q188" s="121"/>
      <c r="S188" s="156"/>
    </row>
    <row r="189" spans="2:19" ht="17.25" customHeight="1" x14ac:dyDescent="0.25">
      <c r="B189" s="128" t="s">
        <v>56</v>
      </c>
      <c r="C189" s="127">
        <f>SUM(D189:F189)</f>
        <v>3024</v>
      </c>
      <c r="D189" s="31">
        <v>857</v>
      </c>
      <c r="E189" s="31">
        <v>1378</v>
      </c>
      <c r="F189" s="31">
        <v>789</v>
      </c>
      <c r="G189" s="31">
        <v>701</v>
      </c>
      <c r="H189" s="31">
        <v>2323</v>
      </c>
      <c r="I189" s="31">
        <v>490</v>
      </c>
      <c r="J189" s="31">
        <v>2534</v>
      </c>
      <c r="K189" s="57"/>
      <c r="L189" s="57"/>
      <c r="M189" s="3"/>
      <c r="N189" s="121"/>
      <c r="O189" s="121"/>
      <c r="P189" s="121"/>
      <c r="Q189" s="121"/>
      <c r="S189" s="156"/>
    </row>
    <row r="190" spans="2:19" ht="17.25" customHeight="1" x14ac:dyDescent="0.25">
      <c r="B190" s="128" t="s">
        <v>53</v>
      </c>
      <c r="C190" s="127">
        <f>SUM(D190:F190)</f>
        <v>3694</v>
      </c>
      <c r="D190" s="31">
        <v>774</v>
      </c>
      <c r="E190" s="31">
        <v>1529</v>
      </c>
      <c r="F190" s="31">
        <v>1391</v>
      </c>
      <c r="G190" s="31">
        <v>1034</v>
      </c>
      <c r="H190" s="31">
        <v>2660</v>
      </c>
      <c r="I190" s="31">
        <v>289</v>
      </c>
      <c r="J190" s="31">
        <v>3405</v>
      </c>
      <c r="K190" s="57"/>
      <c r="L190" s="57"/>
      <c r="M190" s="3"/>
      <c r="N190" s="121"/>
      <c r="O190" s="121"/>
      <c r="P190" s="121"/>
      <c r="Q190" s="121"/>
      <c r="S190" s="156"/>
    </row>
    <row r="191" spans="2:19" ht="17.25" customHeight="1" x14ac:dyDescent="0.25">
      <c r="B191" s="128" t="s">
        <v>64</v>
      </c>
      <c r="C191" s="127">
        <f>SUM(D191:F191)</f>
        <v>1787</v>
      </c>
      <c r="D191" s="31">
        <v>288</v>
      </c>
      <c r="E191" s="31">
        <v>818</v>
      </c>
      <c r="F191" s="31">
        <v>681</v>
      </c>
      <c r="G191" s="31">
        <v>147</v>
      </c>
      <c r="H191" s="31">
        <v>1640</v>
      </c>
      <c r="I191" s="31">
        <v>107</v>
      </c>
      <c r="J191" s="31">
        <v>1680</v>
      </c>
      <c r="K191" s="57"/>
      <c r="L191" s="57"/>
      <c r="M191" s="170"/>
      <c r="N191" s="170"/>
      <c r="O191" s="170"/>
      <c r="P191" s="170"/>
      <c r="Q191" s="170"/>
      <c r="S191" s="156"/>
    </row>
    <row r="192" spans="2:19" ht="17.25" customHeight="1" x14ac:dyDescent="0.25">
      <c r="B192" s="128" t="s">
        <v>45</v>
      </c>
      <c r="C192" s="127">
        <f>SUM(D192:F192)</f>
        <v>19164</v>
      </c>
      <c r="D192" s="31">
        <v>2709</v>
      </c>
      <c r="E192" s="31">
        <v>10539</v>
      </c>
      <c r="F192" s="31">
        <v>5916</v>
      </c>
      <c r="G192" s="31">
        <v>3355</v>
      </c>
      <c r="H192" s="31">
        <v>15809</v>
      </c>
      <c r="I192" s="31">
        <v>1720</v>
      </c>
      <c r="J192" s="31">
        <v>17444</v>
      </c>
      <c r="K192" s="57"/>
      <c r="L192" s="57"/>
      <c r="M192" s="170"/>
      <c r="N192" s="170"/>
      <c r="O192" s="170"/>
      <c r="P192" s="170"/>
      <c r="Q192" s="170"/>
      <c r="S192" s="156"/>
    </row>
    <row r="193" spans="2:19" ht="17.25" customHeight="1" x14ac:dyDescent="0.25">
      <c r="B193" s="128" t="s">
        <v>62</v>
      </c>
      <c r="C193" s="127">
        <f>SUM(D193:F193)</f>
        <v>1503</v>
      </c>
      <c r="D193" s="31">
        <v>222</v>
      </c>
      <c r="E193" s="31">
        <v>450</v>
      </c>
      <c r="F193" s="31">
        <v>831</v>
      </c>
      <c r="G193" s="31">
        <v>443</v>
      </c>
      <c r="H193" s="31">
        <v>1060</v>
      </c>
      <c r="I193" s="31">
        <v>149</v>
      </c>
      <c r="J193" s="31">
        <v>1354</v>
      </c>
      <c r="K193" s="57"/>
      <c r="L193" s="57"/>
      <c r="M193" s="63"/>
      <c r="N193" s="50"/>
      <c r="O193" s="50"/>
      <c r="P193" s="62"/>
      <c r="Q193" s="62"/>
      <c r="S193" s="156"/>
    </row>
    <row r="194" spans="2:19" ht="17.25" customHeight="1" x14ac:dyDescent="0.25">
      <c r="B194" s="128" t="s">
        <v>60</v>
      </c>
      <c r="C194" s="127">
        <f>SUM(D194:F194)</f>
        <v>637</v>
      </c>
      <c r="D194" s="31">
        <v>68</v>
      </c>
      <c r="E194" s="31">
        <v>451</v>
      </c>
      <c r="F194" s="31">
        <v>118</v>
      </c>
      <c r="G194" s="31">
        <v>247</v>
      </c>
      <c r="H194" s="31">
        <v>390</v>
      </c>
      <c r="I194" s="31">
        <v>13</v>
      </c>
      <c r="J194" s="31">
        <v>624</v>
      </c>
      <c r="K194" s="57"/>
      <c r="L194" s="57"/>
      <c r="M194" s="63"/>
      <c r="N194" s="50"/>
      <c r="O194" s="50"/>
      <c r="P194" s="62"/>
      <c r="Q194" s="62"/>
      <c r="S194" s="156"/>
    </row>
    <row r="195" spans="2:19" ht="17.25" customHeight="1" x14ac:dyDescent="0.25">
      <c r="B195" s="128" t="s">
        <v>58</v>
      </c>
      <c r="C195" s="127">
        <f>SUM(D195:F195)</f>
        <v>773</v>
      </c>
      <c r="D195" s="31">
        <v>173</v>
      </c>
      <c r="E195" s="31">
        <v>395</v>
      </c>
      <c r="F195" s="31">
        <v>205</v>
      </c>
      <c r="G195" s="31">
        <v>136</v>
      </c>
      <c r="H195" s="31">
        <v>637</v>
      </c>
      <c r="I195" s="31">
        <v>144</v>
      </c>
      <c r="J195" s="31">
        <v>629</v>
      </c>
      <c r="K195" s="57"/>
      <c r="L195" s="57"/>
      <c r="M195" s="63"/>
      <c r="N195" s="50"/>
      <c r="O195" s="50"/>
      <c r="P195" s="62"/>
      <c r="Q195" s="62"/>
      <c r="S195" s="156"/>
    </row>
    <row r="196" spans="2:19" ht="17.25" customHeight="1" x14ac:dyDescent="0.25">
      <c r="B196" s="128" t="s">
        <v>57</v>
      </c>
      <c r="C196" s="127">
        <f>SUM(D196:F196)</f>
        <v>584</v>
      </c>
      <c r="D196" s="31">
        <v>185</v>
      </c>
      <c r="E196" s="31">
        <v>233</v>
      </c>
      <c r="F196" s="31">
        <v>166</v>
      </c>
      <c r="G196" s="31">
        <v>158</v>
      </c>
      <c r="H196" s="31">
        <v>426</v>
      </c>
      <c r="I196" s="31">
        <v>85</v>
      </c>
      <c r="J196" s="31">
        <v>499</v>
      </c>
      <c r="K196" s="57"/>
      <c r="L196" s="57"/>
      <c r="M196" s="63"/>
      <c r="N196" s="50"/>
      <c r="O196" s="50"/>
      <c r="P196" s="62"/>
      <c r="Q196" s="62"/>
      <c r="S196" s="156"/>
    </row>
    <row r="197" spans="2:19" ht="17.25" customHeight="1" x14ac:dyDescent="0.25">
      <c r="B197" s="128" t="s">
        <v>55</v>
      </c>
      <c r="C197" s="127">
        <f>SUM(D197:F197)</f>
        <v>3200</v>
      </c>
      <c r="D197" s="31">
        <v>779</v>
      </c>
      <c r="E197" s="31">
        <v>1635</v>
      </c>
      <c r="F197" s="31">
        <v>786</v>
      </c>
      <c r="G197" s="31">
        <v>546</v>
      </c>
      <c r="H197" s="31">
        <v>2654</v>
      </c>
      <c r="I197" s="31">
        <v>135</v>
      </c>
      <c r="J197" s="31">
        <v>3065</v>
      </c>
      <c r="K197" s="57"/>
      <c r="L197" s="57"/>
      <c r="M197" s="51"/>
      <c r="N197" s="51"/>
      <c r="O197" s="50"/>
      <c r="P197" s="50"/>
      <c r="Q197" s="50"/>
      <c r="S197" s="156"/>
    </row>
    <row r="198" spans="2:19" ht="17.25" customHeight="1" x14ac:dyDescent="0.25">
      <c r="B198" s="128" t="s">
        <v>54</v>
      </c>
      <c r="C198" s="127">
        <f>SUM(D198:F198)</f>
        <v>2018</v>
      </c>
      <c r="D198" s="31">
        <v>455</v>
      </c>
      <c r="E198" s="31">
        <v>1161</v>
      </c>
      <c r="F198" s="31">
        <v>402</v>
      </c>
      <c r="G198" s="31">
        <v>369</v>
      </c>
      <c r="H198" s="31">
        <v>1649</v>
      </c>
      <c r="I198" s="31">
        <v>272</v>
      </c>
      <c r="J198" s="31">
        <v>1746</v>
      </c>
      <c r="K198" s="57"/>
      <c r="O198" s="61"/>
      <c r="P198" s="61"/>
      <c r="Q198" s="61"/>
      <c r="S198" s="156"/>
    </row>
    <row r="199" spans="2:19" ht="17.25" customHeight="1" x14ac:dyDescent="0.25">
      <c r="B199" s="128" t="s">
        <v>52</v>
      </c>
      <c r="C199" s="127">
        <f>SUM(D199:F199)</f>
        <v>2844</v>
      </c>
      <c r="D199" s="31">
        <v>499</v>
      </c>
      <c r="E199" s="31">
        <v>1451</v>
      </c>
      <c r="F199" s="31">
        <v>894</v>
      </c>
      <c r="G199" s="31">
        <v>489</v>
      </c>
      <c r="H199" s="31">
        <v>2355</v>
      </c>
      <c r="I199" s="31">
        <v>253</v>
      </c>
      <c r="J199" s="31">
        <v>2591</v>
      </c>
      <c r="K199" s="57"/>
      <c r="O199" s="3"/>
      <c r="P199" s="3"/>
      <c r="Q199" s="3"/>
      <c r="S199" s="156"/>
    </row>
    <row r="200" spans="2:19" ht="17.25" customHeight="1" x14ac:dyDescent="0.25">
      <c r="B200" s="128" t="s">
        <v>50</v>
      </c>
      <c r="C200" s="127">
        <f>SUM(D200:F200)</f>
        <v>1261</v>
      </c>
      <c r="D200" s="31">
        <v>140</v>
      </c>
      <c r="E200" s="31">
        <v>731</v>
      </c>
      <c r="F200" s="31">
        <v>390</v>
      </c>
      <c r="G200" s="31">
        <v>286</v>
      </c>
      <c r="H200" s="31">
        <v>975</v>
      </c>
      <c r="I200" s="31">
        <v>135</v>
      </c>
      <c r="J200" s="31">
        <v>1126</v>
      </c>
      <c r="K200" s="57"/>
      <c r="O200" s="121"/>
      <c r="P200" s="121"/>
      <c r="Q200" s="121"/>
      <c r="S200" s="156"/>
    </row>
    <row r="201" spans="2:19" ht="17.25" customHeight="1" x14ac:dyDescent="0.25">
      <c r="B201" s="128" t="s">
        <v>48</v>
      </c>
      <c r="C201" s="127">
        <f>SUM(D201:F201)</f>
        <v>959</v>
      </c>
      <c r="D201" s="31">
        <v>93</v>
      </c>
      <c r="E201" s="31">
        <v>340</v>
      </c>
      <c r="F201" s="31">
        <v>526</v>
      </c>
      <c r="G201" s="31">
        <v>127</v>
      </c>
      <c r="H201" s="31">
        <v>832</v>
      </c>
      <c r="I201" s="31">
        <v>46</v>
      </c>
      <c r="J201" s="31">
        <v>913</v>
      </c>
      <c r="K201" s="57"/>
      <c r="O201" s="121"/>
      <c r="P201" s="121"/>
      <c r="Q201" s="121"/>
      <c r="S201" s="156"/>
    </row>
    <row r="202" spans="2:19" ht="17.25" customHeight="1" thickBot="1" x14ac:dyDescent="0.3">
      <c r="B202" s="25" t="s">
        <v>46</v>
      </c>
      <c r="C202" s="126">
        <f>SUM(D202:F202)</f>
        <v>1053</v>
      </c>
      <c r="D202" s="23">
        <v>99</v>
      </c>
      <c r="E202" s="23">
        <v>500</v>
      </c>
      <c r="F202" s="23">
        <v>454</v>
      </c>
      <c r="G202" s="23">
        <v>315</v>
      </c>
      <c r="H202" s="23">
        <v>738</v>
      </c>
      <c r="I202" s="23">
        <v>63</v>
      </c>
      <c r="J202" s="23">
        <v>990</v>
      </c>
      <c r="K202" s="57"/>
      <c r="L202" s="169" t="s">
        <v>77</v>
      </c>
      <c r="M202" s="168" t="s">
        <v>76</v>
      </c>
      <c r="N202" s="168" t="s">
        <v>75</v>
      </c>
      <c r="O202" s="121"/>
      <c r="P202" s="121"/>
      <c r="Q202" s="121"/>
      <c r="S202" s="156"/>
    </row>
    <row r="203" spans="2:19" ht="20.25" customHeight="1" x14ac:dyDescent="0.25">
      <c r="B203" s="139" t="s">
        <v>1</v>
      </c>
      <c r="C203" s="14">
        <f>SUM(C178:C202)</f>
        <v>71696</v>
      </c>
      <c r="D203" s="16">
        <f>SUM(D178:D202)</f>
        <v>13373</v>
      </c>
      <c r="E203" s="16">
        <f>SUM(E178:E202)</f>
        <v>36905</v>
      </c>
      <c r="F203" s="16">
        <f>SUM(F178:F202)</f>
        <v>21418</v>
      </c>
      <c r="G203" s="14">
        <f>SUM(G178:G202)</f>
        <v>13238</v>
      </c>
      <c r="H203" s="14">
        <f>SUM(H178:H202)</f>
        <v>58458</v>
      </c>
      <c r="I203" s="16">
        <f>SUM(I178:I202)</f>
        <v>6403</v>
      </c>
      <c r="J203" s="16">
        <f>SUM(J178:J202)</f>
        <v>65293</v>
      </c>
      <c r="K203" s="57"/>
      <c r="L203" s="167"/>
      <c r="M203" s="159">
        <v>0</v>
      </c>
      <c r="N203" s="163">
        <v>2500</v>
      </c>
      <c r="S203" s="156"/>
    </row>
    <row r="204" spans="2:19" ht="15.75" thickBot="1" x14ac:dyDescent="0.3">
      <c r="B204" s="138" t="s">
        <v>38</v>
      </c>
      <c r="C204" s="123">
        <f>SUM(D204:F204)</f>
        <v>1</v>
      </c>
      <c r="D204" s="123">
        <f>D203/$C$203</f>
        <v>0.18652365543405489</v>
      </c>
      <c r="E204" s="123">
        <f>E203/$C$203</f>
        <v>0.51474280294577102</v>
      </c>
      <c r="F204" s="123">
        <f>F203/$C$203</f>
        <v>0.29873354162017407</v>
      </c>
      <c r="G204" s="123">
        <f>G203/$C$203</f>
        <v>0.18464070519973219</v>
      </c>
      <c r="H204" s="123">
        <f>H203/$C$203</f>
        <v>0.81535929480026781</v>
      </c>
      <c r="I204" s="123">
        <f>I203/$C$203</f>
        <v>8.9307632224949793E-2</v>
      </c>
      <c r="J204" s="123">
        <f>J203/$C$203</f>
        <v>0.91069236777505025</v>
      </c>
      <c r="K204" s="166"/>
      <c r="L204" s="165"/>
      <c r="M204" s="159">
        <v>2501</v>
      </c>
      <c r="N204" s="163">
        <v>5000</v>
      </c>
      <c r="S204" s="156"/>
    </row>
    <row r="205" spans="2:19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4"/>
      <c r="M205" s="159">
        <v>5001</v>
      </c>
      <c r="N205" s="163">
        <v>7500</v>
      </c>
      <c r="O205" s="162"/>
      <c r="P205" s="54"/>
      <c r="Q205" s="54"/>
      <c r="R205" s="54"/>
      <c r="S205" s="156"/>
    </row>
    <row r="206" spans="2:19" x14ac:dyDescent="0.25">
      <c r="C206" s="161"/>
      <c r="D206" s="54"/>
      <c r="E206" s="54"/>
      <c r="F206" s="54"/>
      <c r="G206" s="161"/>
      <c r="H206" s="161"/>
      <c r="I206" s="161"/>
      <c r="J206" s="161"/>
      <c r="K206" s="54"/>
      <c r="L206" s="160"/>
      <c r="M206" s="159">
        <v>7501</v>
      </c>
      <c r="N206" s="159" t="s">
        <v>74</v>
      </c>
      <c r="O206" s="158"/>
      <c r="P206" s="158"/>
      <c r="Q206" s="157"/>
      <c r="R206" s="83"/>
      <c r="S206" s="156"/>
    </row>
    <row r="207" spans="2:19" x14ac:dyDescent="0.25"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S207" s="156"/>
    </row>
    <row r="208" spans="2:19" x14ac:dyDescent="0.25"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S208" s="156"/>
    </row>
    <row r="209" spans="2:19" ht="15" customHeight="1" x14ac:dyDescent="0.25"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S209" s="156"/>
    </row>
    <row r="210" spans="2:19" ht="27.75" customHeight="1" x14ac:dyDescent="0.25"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146"/>
      <c r="N210" s="3"/>
      <c r="O210" s="3"/>
      <c r="P210" s="3"/>
      <c r="Q210" s="3"/>
      <c r="R210" s="54"/>
      <c r="S210" s="156"/>
    </row>
    <row r="211" spans="2:19" ht="25.5" customHeight="1" x14ac:dyDescent="0.25">
      <c r="B211" s="43" t="s">
        <v>72</v>
      </c>
      <c r="C211" s="114" t="s">
        <v>71</v>
      </c>
      <c r="D211" s="117" t="s">
        <v>32</v>
      </c>
      <c r="E211" s="116"/>
      <c r="F211" s="116"/>
      <c r="G211" s="116"/>
      <c r="H211" s="117" t="s">
        <v>31</v>
      </c>
      <c r="I211" s="116"/>
      <c r="J211" s="116"/>
      <c r="K211" s="116"/>
      <c r="S211" s="156"/>
    </row>
    <row r="212" spans="2:19" ht="33.75" customHeight="1" x14ac:dyDescent="0.25">
      <c r="B212" s="132"/>
      <c r="C212" s="155"/>
      <c r="D212" s="46" t="s">
        <v>1</v>
      </c>
      <c r="E212" s="44" t="s">
        <v>30</v>
      </c>
      <c r="F212" s="45" t="s">
        <v>29</v>
      </c>
      <c r="G212" s="44" t="s">
        <v>28</v>
      </c>
      <c r="H212" s="44" t="s">
        <v>1</v>
      </c>
      <c r="I212" s="44" t="s">
        <v>30</v>
      </c>
      <c r="J212" s="44" t="s">
        <v>29</v>
      </c>
      <c r="K212" s="44" t="s">
        <v>28</v>
      </c>
      <c r="L212" s="154"/>
      <c r="M212" s="147"/>
      <c r="N212" s="147"/>
      <c r="O212" s="147"/>
      <c r="P212" s="147"/>
    </row>
    <row r="213" spans="2:19" ht="17.25" customHeight="1" x14ac:dyDescent="0.25">
      <c r="B213" s="128" t="s">
        <v>69</v>
      </c>
      <c r="C213" s="153">
        <f>D213+H213</f>
        <v>90</v>
      </c>
      <c r="D213" s="152">
        <f>SUM(E213:G213)</f>
        <v>81</v>
      </c>
      <c r="E213" s="31">
        <v>58</v>
      </c>
      <c r="F213" s="31">
        <v>22</v>
      </c>
      <c r="G213" s="31">
        <v>1</v>
      </c>
      <c r="H213" s="152">
        <f>SUM(I213:K213)</f>
        <v>9</v>
      </c>
      <c r="I213" s="31">
        <v>8</v>
      </c>
      <c r="J213" s="31">
        <v>1</v>
      </c>
      <c r="K213" s="31">
        <v>0</v>
      </c>
      <c r="L213" s="147"/>
      <c r="M213" s="141" t="s">
        <v>58</v>
      </c>
      <c r="N213" s="141">
        <v>31</v>
      </c>
      <c r="O213" s="147"/>
      <c r="P213" s="147"/>
    </row>
    <row r="214" spans="2:19" ht="17.25" customHeight="1" x14ac:dyDescent="0.25">
      <c r="B214" s="128" t="s">
        <v>51</v>
      </c>
      <c r="C214" s="153">
        <f>D214+H214</f>
        <v>181</v>
      </c>
      <c r="D214" s="152">
        <f>SUM(E214:G214)</f>
        <v>177</v>
      </c>
      <c r="E214" s="31">
        <v>94</v>
      </c>
      <c r="F214" s="31">
        <v>77</v>
      </c>
      <c r="G214" s="31">
        <v>6</v>
      </c>
      <c r="H214" s="152">
        <f>SUM(I214:K214)</f>
        <v>4</v>
      </c>
      <c r="I214" s="31">
        <v>3</v>
      </c>
      <c r="J214" s="31">
        <v>1</v>
      </c>
      <c r="K214" s="31">
        <v>0</v>
      </c>
      <c r="L214" s="147"/>
      <c r="M214" s="141" t="s">
        <v>57</v>
      </c>
      <c r="N214" s="141">
        <v>48</v>
      </c>
      <c r="O214" s="147"/>
      <c r="P214" s="147"/>
    </row>
    <row r="215" spans="2:19" ht="17.25" customHeight="1" x14ac:dyDescent="0.25">
      <c r="B215" s="128" t="s">
        <v>67</v>
      </c>
      <c r="C215" s="153">
        <f>D215+H215</f>
        <v>92</v>
      </c>
      <c r="D215" s="152">
        <f>SUM(E215:G215)</f>
        <v>86</v>
      </c>
      <c r="E215" s="31">
        <v>49</v>
      </c>
      <c r="F215" s="31">
        <v>36</v>
      </c>
      <c r="G215" s="31">
        <v>1</v>
      </c>
      <c r="H215" s="152">
        <f>SUM(I215:K215)</f>
        <v>6</v>
      </c>
      <c r="I215" s="31">
        <v>6</v>
      </c>
      <c r="J215" s="31">
        <v>0</v>
      </c>
      <c r="K215" s="31">
        <v>0</v>
      </c>
      <c r="L215" s="147"/>
      <c r="M215" s="141" t="s">
        <v>48</v>
      </c>
      <c r="N215" s="141">
        <v>52</v>
      </c>
      <c r="O215" s="147"/>
      <c r="P215" s="147"/>
    </row>
    <row r="216" spans="2:19" ht="17.25" customHeight="1" x14ac:dyDescent="0.25">
      <c r="B216" s="128" t="s">
        <v>47</v>
      </c>
      <c r="C216" s="153">
        <f>D216+H216</f>
        <v>454</v>
      </c>
      <c r="D216" s="152">
        <f>SUM(E216:G216)</f>
        <v>428</v>
      </c>
      <c r="E216" s="31">
        <v>217</v>
      </c>
      <c r="F216" s="31">
        <v>207</v>
      </c>
      <c r="G216" s="31">
        <v>4</v>
      </c>
      <c r="H216" s="152">
        <f>SUM(I216:K216)</f>
        <v>26</v>
      </c>
      <c r="I216" s="31">
        <v>19</v>
      </c>
      <c r="J216" s="31">
        <v>7</v>
      </c>
      <c r="K216" s="31">
        <v>0</v>
      </c>
      <c r="L216" s="147"/>
      <c r="M216" s="141" t="s">
        <v>68</v>
      </c>
      <c r="N216" s="141">
        <v>64</v>
      </c>
      <c r="O216" s="147"/>
      <c r="P216" s="147"/>
    </row>
    <row r="217" spans="2:19" ht="17.25" customHeight="1" x14ac:dyDescent="0.25">
      <c r="B217" s="128" t="s">
        <v>63</v>
      </c>
      <c r="C217" s="153">
        <f>D217+H217</f>
        <v>221</v>
      </c>
      <c r="D217" s="152">
        <f>SUM(E217:G217)</f>
        <v>195</v>
      </c>
      <c r="E217" s="31">
        <v>129</v>
      </c>
      <c r="F217" s="31">
        <v>65</v>
      </c>
      <c r="G217" s="31">
        <v>1</v>
      </c>
      <c r="H217" s="152">
        <f>SUM(I217:K217)</f>
        <v>26</v>
      </c>
      <c r="I217" s="31">
        <v>19</v>
      </c>
      <c r="J217" s="31">
        <v>7</v>
      </c>
      <c r="K217" s="31">
        <v>0</v>
      </c>
      <c r="L217" s="147"/>
      <c r="M217" s="141" t="s">
        <v>60</v>
      </c>
      <c r="N217" s="141">
        <v>66</v>
      </c>
      <c r="O217" s="147"/>
      <c r="P217" s="147"/>
    </row>
    <row r="218" spans="2:19" ht="17.25" customHeight="1" x14ac:dyDescent="0.25">
      <c r="B218" s="128" t="s">
        <v>66</v>
      </c>
      <c r="C218" s="153">
        <f>D218+H218</f>
        <v>149</v>
      </c>
      <c r="D218" s="152">
        <f>SUM(E218:G218)</f>
        <v>146</v>
      </c>
      <c r="E218" s="31">
        <v>107</v>
      </c>
      <c r="F218" s="31">
        <v>37</v>
      </c>
      <c r="G218" s="31">
        <v>2</v>
      </c>
      <c r="H218" s="152">
        <f>SUM(I218:K218)</f>
        <v>3</v>
      </c>
      <c r="I218" s="31">
        <v>3</v>
      </c>
      <c r="J218" s="31">
        <v>0</v>
      </c>
      <c r="K218" s="31">
        <v>0</v>
      </c>
      <c r="L218" s="147"/>
      <c r="M218" s="141" t="s">
        <v>50</v>
      </c>
      <c r="N218" s="141">
        <v>80</v>
      </c>
      <c r="O218" s="147"/>
      <c r="P218" s="147"/>
    </row>
    <row r="219" spans="2:19" ht="17.25" customHeight="1" x14ac:dyDescent="0.25">
      <c r="B219" s="128" t="s">
        <v>65</v>
      </c>
      <c r="C219" s="153">
        <f>D219+H219</f>
        <v>125</v>
      </c>
      <c r="D219" s="152">
        <f>SUM(E219:G219)</f>
        <v>121</v>
      </c>
      <c r="E219" s="31">
        <v>71</v>
      </c>
      <c r="F219" s="31">
        <v>50</v>
      </c>
      <c r="G219" s="31">
        <v>0</v>
      </c>
      <c r="H219" s="152">
        <f>SUM(I219:K219)</f>
        <v>4</v>
      </c>
      <c r="I219" s="31">
        <v>2</v>
      </c>
      <c r="J219" s="31">
        <v>2</v>
      </c>
      <c r="K219" s="31">
        <v>0</v>
      </c>
      <c r="L219" s="147"/>
      <c r="M219" s="141" t="s">
        <v>69</v>
      </c>
      <c r="N219" s="141">
        <v>90</v>
      </c>
      <c r="O219" s="147"/>
      <c r="P219" s="147"/>
    </row>
    <row r="220" spans="2:19" ht="17.25" customHeight="1" x14ac:dyDescent="0.25">
      <c r="B220" s="128" t="s">
        <v>49</v>
      </c>
      <c r="C220" s="153">
        <f>D220+H220</f>
        <v>380</v>
      </c>
      <c r="D220" s="152">
        <f>SUM(E220:G220)</f>
        <v>370</v>
      </c>
      <c r="E220" s="31">
        <v>190</v>
      </c>
      <c r="F220" s="31">
        <v>177</v>
      </c>
      <c r="G220" s="31">
        <v>3</v>
      </c>
      <c r="H220" s="152">
        <f>SUM(I220:K220)</f>
        <v>10</v>
      </c>
      <c r="I220" s="31">
        <v>10</v>
      </c>
      <c r="J220" s="31">
        <v>0</v>
      </c>
      <c r="K220" s="31">
        <v>0</v>
      </c>
      <c r="L220" s="147"/>
      <c r="M220" s="141" t="s">
        <v>67</v>
      </c>
      <c r="N220" s="141">
        <v>92</v>
      </c>
      <c r="O220" s="147"/>
      <c r="P220" s="147"/>
    </row>
    <row r="221" spans="2:19" ht="17.25" customHeight="1" x14ac:dyDescent="0.25">
      <c r="B221" s="128" t="s">
        <v>68</v>
      </c>
      <c r="C221" s="153">
        <f>D221+H221</f>
        <v>64</v>
      </c>
      <c r="D221" s="152">
        <f>SUM(E221:G221)</f>
        <v>63</v>
      </c>
      <c r="E221" s="31">
        <v>41</v>
      </c>
      <c r="F221" s="31">
        <v>22</v>
      </c>
      <c r="G221" s="31">
        <v>0</v>
      </c>
      <c r="H221" s="152">
        <f>SUM(I221:K221)</f>
        <v>1</v>
      </c>
      <c r="I221" s="31">
        <v>1</v>
      </c>
      <c r="J221" s="31">
        <v>0</v>
      </c>
      <c r="K221" s="31">
        <v>0</v>
      </c>
      <c r="L221" s="147"/>
      <c r="M221" s="141" t="s">
        <v>64</v>
      </c>
      <c r="N221" s="141">
        <v>121</v>
      </c>
      <c r="O221" s="147"/>
      <c r="P221" s="147"/>
    </row>
    <row r="222" spans="2:19" ht="17.25" customHeight="1" x14ac:dyDescent="0.25">
      <c r="B222" s="128" t="s">
        <v>61</v>
      </c>
      <c r="C222" s="153">
        <f>D222+H222</f>
        <v>203</v>
      </c>
      <c r="D222" s="152">
        <f>SUM(E222:G222)</f>
        <v>190</v>
      </c>
      <c r="E222" s="31">
        <v>139</v>
      </c>
      <c r="F222" s="31">
        <v>48</v>
      </c>
      <c r="G222" s="31">
        <v>3</v>
      </c>
      <c r="H222" s="152">
        <f>SUM(I222:K222)</f>
        <v>13</v>
      </c>
      <c r="I222" s="31">
        <v>8</v>
      </c>
      <c r="J222" s="31">
        <v>5</v>
      </c>
      <c r="K222" s="31">
        <v>0</v>
      </c>
      <c r="L222" s="147"/>
      <c r="M222" s="141" t="s">
        <v>65</v>
      </c>
      <c r="N222" s="141">
        <v>125</v>
      </c>
      <c r="O222" s="147"/>
      <c r="P222" s="147"/>
    </row>
    <row r="223" spans="2:19" ht="17.25" customHeight="1" x14ac:dyDescent="0.25">
      <c r="B223" s="128" t="s">
        <v>59</v>
      </c>
      <c r="C223" s="153">
        <f>D223+H223</f>
        <v>196</v>
      </c>
      <c r="D223" s="152">
        <f>SUM(E223:G223)</f>
        <v>187</v>
      </c>
      <c r="E223" s="31">
        <v>116</v>
      </c>
      <c r="F223" s="31">
        <v>68</v>
      </c>
      <c r="G223" s="31">
        <v>3</v>
      </c>
      <c r="H223" s="152">
        <f>SUM(I223:K223)</f>
        <v>9</v>
      </c>
      <c r="I223" s="31">
        <v>8</v>
      </c>
      <c r="J223" s="31">
        <v>1</v>
      </c>
      <c r="K223" s="31">
        <v>0</v>
      </c>
      <c r="L223" s="147"/>
      <c r="M223" s="141" t="s">
        <v>66</v>
      </c>
      <c r="N223" s="141">
        <v>149</v>
      </c>
      <c r="O223" s="147"/>
      <c r="P223" s="147"/>
    </row>
    <row r="224" spans="2:19" ht="17.25" customHeight="1" x14ac:dyDescent="0.25">
      <c r="B224" s="128" t="s">
        <v>56</v>
      </c>
      <c r="C224" s="153">
        <f>D224+H224</f>
        <v>274</v>
      </c>
      <c r="D224" s="152">
        <f>SUM(E224:G224)</f>
        <v>252</v>
      </c>
      <c r="E224" s="31">
        <v>176</v>
      </c>
      <c r="F224" s="31">
        <v>75</v>
      </c>
      <c r="G224" s="31">
        <v>1</v>
      </c>
      <c r="H224" s="152">
        <f>SUM(I224:K224)</f>
        <v>22</v>
      </c>
      <c r="I224" s="31">
        <v>19</v>
      </c>
      <c r="J224" s="31">
        <v>3</v>
      </c>
      <c r="K224" s="31">
        <v>0</v>
      </c>
      <c r="L224" s="147"/>
      <c r="M224" s="141" t="s">
        <v>62</v>
      </c>
      <c r="N224" s="141">
        <v>152</v>
      </c>
      <c r="O224" s="147"/>
      <c r="P224" s="147"/>
    </row>
    <row r="225" spans="2:16" ht="17.25" customHeight="1" x14ac:dyDescent="0.25">
      <c r="B225" s="128" t="s">
        <v>53</v>
      </c>
      <c r="C225" s="153">
        <f>D225+H225</f>
        <v>268</v>
      </c>
      <c r="D225" s="152">
        <f>SUM(E225:G225)</f>
        <v>256</v>
      </c>
      <c r="E225" s="31">
        <v>181</v>
      </c>
      <c r="F225" s="31">
        <v>75</v>
      </c>
      <c r="G225" s="31">
        <v>0</v>
      </c>
      <c r="H225" s="152">
        <f>SUM(I225:K225)</f>
        <v>12</v>
      </c>
      <c r="I225" s="31">
        <v>12</v>
      </c>
      <c r="J225" s="31">
        <v>0</v>
      </c>
      <c r="K225" s="31">
        <v>0</v>
      </c>
      <c r="L225" s="147"/>
      <c r="M225" s="141" t="s">
        <v>54</v>
      </c>
      <c r="N225" s="141">
        <v>155</v>
      </c>
      <c r="O225" s="147"/>
      <c r="P225" s="147"/>
    </row>
    <row r="226" spans="2:16" ht="17.25" customHeight="1" x14ac:dyDescent="0.25">
      <c r="B226" s="128" t="s">
        <v>64</v>
      </c>
      <c r="C226" s="153">
        <f>D226+H226</f>
        <v>121</v>
      </c>
      <c r="D226" s="152">
        <f>SUM(E226:G226)</f>
        <v>113</v>
      </c>
      <c r="E226" s="31">
        <v>72</v>
      </c>
      <c r="F226" s="31">
        <v>41</v>
      </c>
      <c r="G226" s="31">
        <v>0</v>
      </c>
      <c r="H226" s="152">
        <f>SUM(I226:K226)</f>
        <v>8</v>
      </c>
      <c r="I226" s="31">
        <v>4</v>
      </c>
      <c r="J226" s="31">
        <v>4</v>
      </c>
      <c r="K226" s="31">
        <v>0</v>
      </c>
      <c r="L226" s="147"/>
      <c r="M226" s="141" t="s">
        <v>55</v>
      </c>
      <c r="N226" s="141">
        <v>156</v>
      </c>
      <c r="O226" s="147"/>
      <c r="P226" s="147"/>
    </row>
    <row r="227" spans="2:16" ht="17.25" customHeight="1" x14ac:dyDescent="0.25">
      <c r="B227" s="128" t="s">
        <v>45</v>
      </c>
      <c r="C227" s="153">
        <f>D227+H227</f>
        <v>1565</v>
      </c>
      <c r="D227" s="152">
        <f>SUM(E227:G227)</f>
        <v>1456</v>
      </c>
      <c r="E227" s="31">
        <v>760</v>
      </c>
      <c r="F227" s="31">
        <v>687</v>
      </c>
      <c r="G227" s="31">
        <v>9</v>
      </c>
      <c r="H227" s="152">
        <f>SUM(I227:K227)</f>
        <v>109</v>
      </c>
      <c r="I227" s="31">
        <v>81</v>
      </c>
      <c r="J227" s="31">
        <v>28</v>
      </c>
      <c r="K227" s="31">
        <v>0</v>
      </c>
      <c r="L227" s="147"/>
      <c r="M227" s="141" t="s">
        <v>46</v>
      </c>
      <c r="N227" s="141">
        <v>166</v>
      </c>
      <c r="O227" s="147"/>
      <c r="P227" s="147"/>
    </row>
    <row r="228" spans="2:16" ht="17.25" customHeight="1" x14ac:dyDescent="0.25">
      <c r="B228" s="128" t="s">
        <v>62</v>
      </c>
      <c r="C228" s="153">
        <f>D228+H228</f>
        <v>152</v>
      </c>
      <c r="D228" s="152">
        <f>SUM(E228:G228)</f>
        <v>143</v>
      </c>
      <c r="E228" s="31">
        <v>114</v>
      </c>
      <c r="F228" s="31">
        <v>29</v>
      </c>
      <c r="G228" s="31">
        <v>0</v>
      </c>
      <c r="H228" s="152">
        <f>SUM(I228:K228)</f>
        <v>9</v>
      </c>
      <c r="I228" s="31">
        <v>9</v>
      </c>
      <c r="J228" s="31">
        <v>0</v>
      </c>
      <c r="K228" s="31">
        <v>0</v>
      </c>
      <c r="L228" s="147"/>
      <c r="M228" s="141" t="s">
        <v>51</v>
      </c>
      <c r="N228" s="141">
        <v>181</v>
      </c>
      <c r="O228" s="147"/>
      <c r="P228" s="147"/>
    </row>
    <row r="229" spans="2:16" ht="17.25" customHeight="1" x14ac:dyDescent="0.25">
      <c r="B229" s="128" t="s">
        <v>60</v>
      </c>
      <c r="C229" s="153">
        <f>D229+H229</f>
        <v>66</v>
      </c>
      <c r="D229" s="152">
        <f>SUM(E229:G229)</f>
        <v>61</v>
      </c>
      <c r="E229" s="31">
        <v>35</v>
      </c>
      <c r="F229" s="31">
        <v>25</v>
      </c>
      <c r="G229" s="31">
        <v>1</v>
      </c>
      <c r="H229" s="152">
        <f>SUM(I229:K229)</f>
        <v>5</v>
      </c>
      <c r="I229" s="31">
        <v>5</v>
      </c>
      <c r="J229" s="31">
        <v>0</v>
      </c>
      <c r="K229" s="31">
        <v>0</v>
      </c>
      <c r="L229" s="147"/>
      <c r="M229" s="141" t="s">
        <v>59</v>
      </c>
      <c r="N229" s="141">
        <v>196</v>
      </c>
      <c r="O229" s="147"/>
      <c r="P229" s="147"/>
    </row>
    <row r="230" spans="2:16" ht="17.25" customHeight="1" x14ac:dyDescent="0.25">
      <c r="B230" s="128" t="s">
        <v>58</v>
      </c>
      <c r="C230" s="153">
        <f>D230+H230</f>
        <v>31</v>
      </c>
      <c r="D230" s="152">
        <f>SUM(E230:G230)</f>
        <v>27</v>
      </c>
      <c r="E230" s="31">
        <v>16</v>
      </c>
      <c r="F230" s="31">
        <v>10</v>
      </c>
      <c r="G230" s="31">
        <v>1</v>
      </c>
      <c r="H230" s="152">
        <f>SUM(I230:K230)</f>
        <v>4</v>
      </c>
      <c r="I230" s="31">
        <v>3</v>
      </c>
      <c r="J230" s="31">
        <v>1</v>
      </c>
      <c r="K230" s="31">
        <v>0</v>
      </c>
      <c r="L230" s="147"/>
      <c r="M230" s="141" t="s">
        <v>61</v>
      </c>
      <c r="N230" s="141">
        <v>203</v>
      </c>
      <c r="O230" s="147"/>
      <c r="P230" s="147"/>
    </row>
    <row r="231" spans="2:16" ht="17.25" customHeight="1" x14ac:dyDescent="0.25">
      <c r="B231" s="128" t="s">
        <v>57</v>
      </c>
      <c r="C231" s="153">
        <f>D231+H231</f>
        <v>48</v>
      </c>
      <c r="D231" s="152">
        <f>SUM(E231:G231)</f>
        <v>44</v>
      </c>
      <c r="E231" s="31">
        <v>32</v>
      </c>
      <c r="F231" s="31">
        <v>12</v>
      </c>
      <c r="G231" s="31">
        <v>0</v>
      </c>
      <c r="H231" s="152">
        <f>SUM(I231:K231)</f>
        <v>4</v>
      </c>
      <c r="I231" s="31">
        <v>4</v>
      </c>
      <c r="J231" s="31">
        <v>0</v>
      </c>
      <c r="K231" s="31">
        <v>0</v>
      </c>
      <c r="L231" s="147"/>
      <c r="M231" s="141" t="s">
        <v>63</v>
      </c>
      <c r="N231" s="141">
        <v>221</v>
      </c>
      <c r="O231" s="147"/>
      <c r="P231" s="147"/>
    </row>
    <row r="232" spans="2:16" ht="17.25" customHeight="1" x14ac:dyDescent="0.25">
      <c r="B232" s="128" t="s">
        <v>55</v>
      </c>
      <c r="C232" s="153">
        <f>D232+H232</f>
        <v>156</v>
      </c>
      <c r="D232" s="152">
        <f>SUM(E232:G232)</f>
        <v>146</v>
      </c>
      <c r="E232" s="31">
        <v>93</v>
      </c>
      <c r="F232" s="31">
        <v>51</v>
      </c>
      <c r="G232" s="31">
        <v>2</v>
      </c>
      <c r="H232" s="152">
        <f>SUM(I232:K232)</f>
        <v>10</v>
      </c>
      <c r="I232" s="31">
        <v>10</v>
      </c>
      <c r="J232" s="31">
        <v>0</v>
      </c>
      <c r="K232" s="31">
        <v>0</v>
      </c>
      <c r="L232" s="147"/>
      <c r="M232" s="141" t="s">
        <v>52</v>
      </c>
      <c r="N232" s="141">
        <v>242</v>
      </c>
      <c r="O232" s="147"/>
      <c r="P232" s="147"/>
    </row>
    <row r="233" spans="2:16" ht="17.25" customHeight="1" x14ac:dyDescent="0.25">
      <c r="B233" s="128" t="s">
        <v>54</v>
      </c>
      <c r="C233" s="153">
        <f>D233+H233</f>
        <v>155</v>
      </c>
      <c r="D233" s="152">
        <f>SUM(E233:G233)</f>
        <v>151</v>
      </c>
      <c r="E233" s="31">
        <v>77</v>
      </c>
      <c r="F233" s="31">
        <v>70</v>
      </c>
      <c r="G233" s="31">
        <v>4</v>
      </c>
      <c r="H233" s="152">
        <f>SUM(I233:K233)</f>
        <v>4</v>
      </c>
      <c r="I233" s="31">
        <v>4</v>
      </c>
      <c r="J233" s="31">
        <v>0</v>
      </c>
      <c r="K233" s="31">
        <v>0</v>
      </c>
      <c r="L233" s="147"/>
      <c r="M233" s="141" t="s">
        <v>53</v>
      </c>
      <c r="N233" s="141">
        <v>268</v>
      </c>
      <c r="O233" s="147"/>
      <c r="P233" s="147"/>
    </row>
    <row r="234" spans="2:16" ht="17.25" customHeight="1" x14ac:dyDescent="0.25">
      <c r="B234" s="128" t="s">
        <v>52</v>
      </c>
      <c r="C234" s="153">
        <f>D234+H234</f>
        <v>242</v>
      </c>
      <c r="D234" s="152">
        <f>SUM(E234:G234)</f>
        <v>227</v>
      </c>
      <c r="E234" s="31">
        <v>190</v>
      </c>
      <c r="F234" s="31">
        <v>36</v>
      </c>
      <c r="G234" s="31">
        <v>1</v>
      </c>
      <c r="H234" s="152">
        <f>SUM(I234:K234)</f>
        <v>15</v>
      </c>
      <c r="I234" s="31">
        <v>14</v>
      </c>
      <c r="J234" s="31">
        <v>1</v>
      </c>
      <c r="K234" s="31">
        <v>0</v>
      </c>
      <c r="L234" s="147"/>
      <c r="M234" s="141" t="s">
        <v>56</v>
      </c>
      <c r="N234" s="141">
        <v>274</v>
      </c>
      <c r="O234" s="147"/>
      <c r="P234" s="147"/>
    </row>
    <row r="235" spans="2:16" ht="17.25" customHeight="1" x14ac:dyDescent="0.25">
      <c r="B235" s="128" t="s">
        <v>50</v>
      </c>
      <c r="C235" s="153">
        <f>D235+H235</f>
        <v>80</v>
      </c>
      <c r="D235" s="152">
        <f>SUM(E235:G235)</f>
        <v>79</v>
      </c>
      <c r="E235" s="31">
        <v>44</v>
      </c>
      <c r="F235" s="31">
        <v>35</v>
      </c>
      <c r="G235" s="31">
        <v>0</v>
      </c>
      <c r="H235" s="152">
        <f>SUM(I235:K235)</f>
        <v>1</v>
      </c>
      <c r="I235" s="31">
        <v>1</v>
      </c>
      <c r="J235" s="31">
        <v>0</v>
      </c>
      <c r="K235" s="31">
        <v>0</v>
      </c>
      <c r="L235" s="147"/>
      <c r="M235" s="141" t="s">
        <v>49</v>
      </c>
      <c r="N235" s="141">
        <v>380</v>
      </c>
      <c r="O235" s="147"/>
      <c r="P235" s="147"/>
    </row>
    <row r="236" spans="2:16" ht="17.25" customHeight="1" x14ac:dyDescent="0.25">
      <c r="B236" s="128" t="s">
        <v>48</v>
      </c>
      <c r="C236" s="153">
        <f>D236+H236</f>
        <v>52</v>
      </c>
      <c r="D236" s="152">
        <f>SUM(E236:G236)</f>
        <v>51</v>
      </c>
      <c r="E236" s="31">
        <v>38</v>
      </c>
      <c r="F236" s="31">
        <v>13</v>
      </c>
      <c r="G236" s="31">
        <v>0</v>
      </c>
      <c r="H236" s="152">
        <f>SUM(I236:K236)</f>
        <v>1</v>
      </c>
      <c r="I236" s="31">
        <v>1</v>
      </c>
      <c r="J236" s="31">
        <v>0</v>
      </c>
      <c r="K236" s="31">
        <v>0</v>
      </c>
      <c r="L236" s="147"/>
      <c r="M236" s="141" t="s">
        <v>47</v>
      </c>
      <c r="N236" s="141">
        <v>454</v>
      </c>
      <c r="O236" s="147"/>
      <c r="P236" s="147"/>
    </row>
    <row r="237" spans="2:16" ht="17.25" customHeight="1" thickBot="1" x14ac:dyDescent="0.3">
      <c r="B237" s="25" t="s">
        <v>46</v>
      </c>
      <c r="C237" s="151">
        <f>D237+H237</f>
        <v>166</v>
      </c>
      <c r="D237" s="150">
        <f>SUM(E237:G237)</f>
        <v>154</v>
      </c>
      <c r="E237" s="23">
        <v>120</v>
      </c>
      <c r="F237" s="23">
        <v>34</v>
      </c>
      <c r="G237" s="23">
        <v>0</v>
      </c>
      <c r="H237" s="150">
        <f>SUM(I237:K237)</f>
        <v>12</v>
      </c>
      <c r="I237" s="23">
        <v>10</v>
      </c>
      <c r="J237" s="23">
        <v>2</v>
      </c>
      <c r="K237" s="23">
        <v>0</v>
      </c>
      <c r="L237" s="147"/>
      <c r="M237" s="141" t="s">
        <v>45</v>
      </c>
      <c r="N237" s="141">
        <v>1565</v>
      </c>
      <c r="O237" s="147"/>
      <c r="P237" s="147"/>
    </row>
    <row r="238" spans="2:16" ht="20.25" customHeight="1" x14ac:dyDescent="0.25">
      <c r="B238" s="139" t="s">
        <v>1</v>
      </c>
      <c r="C238" s="14">
        <f>D238+H238</f>
        <v>5531</v>
      </c>
      <c r="D238" s="16">
        <f>SUM(D213:D237)</f>
        <v>5204</v>
      </c>
      <c r="E238" s="16">
        <f>SUM(E213:E237)</f>
        <v>3159</v>
      </c>
      <c r="F238" s="16">
        <f>SUM(F213:F237)</f>
        <v>2002</v>
      </c>
      <c r="G238" s="16">
        <f>SUM(G213:G237)</f>
        <v>43</v>
      </c>
      <c r="H238" s="14">
        <f>SUM(H213:H237)</f>
        <v>327</v>
      </c>
      <c r="I238" s="14">
        <f>SUM(I213:I237)</f>
        <v>264</v>
      </c>
      <c r="J238" s="14">
        <f>SUM(J213:J237)</f>
        <v>63</v>
      </c>
      <c r="K238" s="14">
        <f>SUM(K213:K237)</f>
        <v>0</v>
      </c>
      <c r="L238" s="147"/>
      <c r="M238" s="147"/>
      <c r="N238" s="147"/>
      <c r="O238" s="147"/>
      <c r="P238" s="147"/>
    </row>
    <row r="239" spans="2:16" x14ac:dyDescent="0.25">
      <c r="B239" s="149" t="s">
        <v>73</v>
      </c>
      <c r="C239" s="136"/>
      <c r="D239" s="136"/>
      <c r="E239" s="136"/>
      <c r="F239" s="136"/>
      <c r="G239" s="136"/>
      <c r="H239" s="136"/>
      <c r="I239" s="136"/>
      <c r="J239" s="136"/>
      <c r="K239" s="136"/>
      <c r="L239" s="148"/>
      <c r="M239" s="148"/>
      <c r="N239" s="148"/>
      <c r="O239" s="148"/>
      <c r="P239" s="147"/>
    </row>
    <row r="240" spans="2:16" x14ac:dyDescent="0.25"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48"/>
      <c r="M240" s="148"/>
      <c r="N240" s="148"/>
      <c r="O240" s="148"/>
      <c r="P240" s="147"/>
    </row>
    <row r="241" spans="2:18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2:18" ht="27.75" customHeight="1" x14ac:dyDescent="0.25"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146"/>
      <c r="N242" s="3"/>
      <c r="O242" s="3"/>
      <c r="P242" s="3"/>
      <c r="Q242" s="3"/>
      <c r="R242" s="54"/>
    </row>
    <row r="243" spans="2:18" ht="33.75" customHeight="1" x14ac:dyDescent="0.25">
      <c r="B243" s="145" t="s">
        <v>72</v>
      </c>
      <c r="C243" s="42" t="s">
        <v>71</v>
      </c>
      <c r="D243" s="143">
        <v>2021</v>
      </c>
      <c r="E243" s="144">
        <v>2022</v>
      </c>
      <c r="F243" s="143">
        <v>2023</v>
      </c>
      <c r="G243" s="143">
        <v>2024</v>
      </c>
      <c r="H243" s="143" t="s">
        <v>70</v>
      </c>
      <c r="I243" s="9"/>
      <c r="J243" s="9"/>
      <c r="K243" s="9"/>
    </row>
    <row r="244" spans="2:18" ht="17.25" customHeight="1" x14ac:dyDescent="0.25">
      <c r="B244" s="128" t="s">
        <v>69</v>
      </c>
      <c r="C244" s="127">
        <f>SUM(D244:H244)</f>
        <v>8167</v>
      </c>
      <c r="D244" s="142">
        <v>1720</v>
      </c>
      <c r="E244" s="142">
        <v>1737</v>
      </c>
      <c r="F244" s="142">
        <v>1777</v>
      </c>
      <c r="G244" s="142">
        <v>2059</v>
      </c>
      <c r="H244" s="142">
        <f>C178</f>
        <v>874</v>
      </c>
      <c r="J244" s="141" t="s">
        <v>60</v>
      </c>
      <c r="K244" s="141">
        <v>5556</v>
      </c>
      <c r="P244" s="140"/>
    </row>
    <row r="245" spans="2:18" ht="17.25" customHeight="1" x14ac:dyDescent="0.25">
      <c r="B245" s="128" t="s">
        <v>51</v>
      </c>
      <c r="C245" s="127">
        <f>SUM(D245:H245)</f>
        <v>36878</v>
      </c>
      <c r="D245" s="31">
        <v>8310</v>
      </c>
      <c r="E245" s="31">
        <v>7854</v>
      </c>
      <c r="F245" s="31">
        <v>8624</v>
      </c>
      <c r="G245" s="31">
        <v>8624</v>
      </c>
      <c r="H245" s="31">
        <f>C179</f>
        <v>3466</v>
      </c>
      <c r="J245" s="141" t="s">
        <v>57</v>
      </c>
      <c r="K245" s="141">
        <v>6371</v>
      </c>
      <c r="P245" s="140"/>
    </row>
    <row r="246" spans="2:18" ht="17.25" customHeight="1" x14ac:dyDescent="0.25">
      <c r="B246" s="128" t="s">
        <v>67</v>
      </c>
      <c r="C246" s="127">
        <f>SUM(D246:H246)</f>
        <v>14414</v>
      </c>
      <c r="D246" s="31">
        <v>3823</v>
      </c>
      <c r="E246" s="31">
        <v>3135</v>
      </c>
      <c r="F246" s="31">
        <v>3015</v>
      </c>
      <c r="G246" s="31">
        <v>3160</v>
      </c>
      <c r="H246" s="31">
        <f>C180</f>
        <v>1281</v>
      </c>
      <c r="J246" s="141" t="s">
        <v>58</v>
      </c>
      <c r="K246" s="141">
        <v>7140</v>
      </c>
      <c r="P246" s="140"/>
    </row>
    <row r="247" spans="2:18" ht="17.25" customHeight="1" x14ac:dyDescent="0.25">
      <c r="B247" s="128" t="s">
        <v>47</v>
      </c>
      <c r="C247" s="127">
        <f>SUM(D247:H247)</f>
        <v>70124</v>
      </c>
      <c r="D247" s="31">
        <v>15159</v>
      </c>
      <c r="E247" s="31">
        <v>14932</v>
      </c>
      <c r="F247" s="31">
        <v>17226</v>
      </c>
      <c r="G247" s="31">
        <v>16200</v>
      </c>
      <c r="H247" s="31">
        <f>C181</f>
        <v>6607</v>
      </c>
      <c r="J247" s="141" t="s">
        <v>69</v>
      </c>
      <c r="K247" s="141">
        <v>8167</v>
      </c>
      <c r="P247" s="140"/>
    </row>
    <row r="248" spans="2:18" ht="17.25" customHeight="1" x14ac:dyDescent="0.25">
      <c r="B248" s="128" t="s">
        <v>63</v>
      </c>
      <c r="C248" s="127">
        <f>SUM(D248:H248)</f>
        <v>21970</v>
      </c>
      <c r="D248" s="31">
        <v>4924</v>
      </c>
      <c r="E248" s="31">
        <v>4380</v>
      </c>
      <c r="F248" s="31">
        <v>4985</v>
      </c>
      <c r="G248" s="31">
        <v>5305</v>
      </c>
      <c r="H248" s="31">
        <f>C182</f>
        <v>2376</v>
      </c>
      <c r="J248" s="141" t="s">
        <v>48</v>
      </c>
      <c r="K248" s="141">
        <v>8963</v>
      </c>
      <c r="P248" s="140"/>
    </row>
    <row r="249" spans="2:18" ht="17.25" customHeight="1" x14ac:dyDescent="0.25">
      <c r="B249" s="128" t="s">
        <v>66</v>
      </c>
      <c r="C249" s="127">
        <f>SUM(D249:H249)</f>
        <v>16300</v>
      </c>
      <c r="D249" s="31">
        <v>3587</v>
      </c>
      <c r="E249" s="31">
        <v>3025</v>
      </c>
      <c r="F249" s="31">
        <v>3537</v>
      </c>
      <c r="G249" s="31">
        <v>4417</v>
      </c>
      <c r="H249" s="31">
        <f>C183</f>
        <v>1734</v>
      </c>
      <c r="J249" s="141" t="s">
        <v>68</v>
      </c>
      <c r="K249" s="141">
        <v>11022</v>
      </c>
      <c r="P249" s="140"/>
    </row>
    <row r="250" spans="2:18" ht="17.25" customHeight="1" x14ac:dyDescent="0.25">
      <c r="B250" s="128" t="s">
        <v>65</v>
      </c>
      <c r="C250" s="127">
        <f>SUM(D250:H250)</f>
        <v>16611</v>
      </c>
      <c r="D250" s="31">
        <v>3597</v>
      </c>
      <c r="E250" s="31">
        <v>3443</v>
      </c>
      <c r="F250" s="31">
        <v>3710</v>
      </c>
      <c r="G250" s="31">
        <v>4014</v>
      </c>
      <c r="H250" s="31">
        <f>C184</f>
        <v>1847</v>
      </c>
      <c r="J250" s="141" t="s">
        <v>46</v>
      </c>
      <c r="K250" s="141">
        <v>11854</v>
      </c>
      <c r="P250" s="140"/>
    </row>
    <row r="251" spans="2:18" ht="17.25" customHeight="1" x14ac:dyDescent="0.25">
      <c r="B251" s="128" t="s">
        <v>49</v>
      </c>
      <c r="C251" s="127">
        <f>SUM(D251:H251)</f>
        <v>47537</v>
      </c>
      <c r="D251" s="31">
        <v>11408</v>
      </c>
      <c r="E251" s="31">
        <v>10079</v>
      </c>
      <c r="F251" s="31">
        <v>10462</v>
      </c>
      <c r="G251" s="31">
        <v>10972</v>
      </c>
      <c r="H251" s="31">
        <f>C185</f>
        <v>4616</v>
      </c>
      <c r="J251" s="141" t="s">
        <v>50</v>
      </c>
      <c r="K251" s="141">
        <v>12367</v>
      </c>
      <c r="P251" s="140"/>
    </row>
    <row r="252" spans="2:18" ht="17.25" customHeight="1" x14ac:dyDescent="0.25">
      <c r="B252" s="128" t="s">
        <v>68</v>
      </c>
      <c r="C252" s="127">
        <f>SUM(D252:H252)</f>
        <v>11022</v>
      </c>
      <c r="D252" s="31">
        <v>2066</v>
      </c>
      <c r="E252" s="31">
        <v>2407</v>
      </c>
      <c r="F252" s="31">
        <v>2657</v>
      </c>
      <c r="G252" s="31">
        <v>2821</v>
      </c>
      <c r="H252" s="31">
        <f>C186</f>
        <v>1071</v>
      </c>
      <c r="J252" s="141" t="s">
        <v>62</v>
      </c>
      <c r="K252" s="141">
        <v>13367</v>
      </c>
      <c r="P252" s="140"/>
    </row>
    <row r="253" spans="2:18" ht="17.25" customHeight="1" x14ac:dyDescent="0.25">
      <c r="B253" s="128" t="s">
        <v>61</v>
      </c>
      <c r="C253" s="127">
        <f>SUM(D253:H253)</f>
        <v>23227</v>
      </c>
      <c r="D253" s="31">
        <v>5792</v>
      </c>
      <c r="E253" s="31">
        <v>4775</v>
      </c>
      <c r="F253" s="31">
        <v>4861</v>
      </c>
      <c r="G253" s="31">
        <v>5457</v>
      </c>
      <c r="H253" s="31">
        <f>C187</f>
        <v>2342</v>
      </c>
      <c r="J253" s="141" t="s">
        <v>67</v>
      </c>
      <c r="K253" s="141">
        <v>14414</v>
      </c>
      <c r="P253" s="140"/>
    </row>
    <row r="254" spans="2:18" ht="17.25" customHeight="1" x14ac:dyDescent="0.25">
      <c r="B254" s="128" t="s">
        <v>59</v>
      </c>
      <c r="C254" s="127">
        <f>SUM(D254:H254)</f>
        <v>27343</v>
      </c>
      <c r="D254" s="31">
        <v>5981</v>
      </c>
      <c r="E254" s="31">
        <v>5786</v>
      </c>
      <c r="F254" s="31">
        <v>6168</v>
      </c>
      <c r="G254" s="31">
        <v>6427</v>
      </c>
      <c r="H254" s="31">
        <f>C188</f>
        <v>2981</v>
      </c>
      <c r="J254" s="141" t="s">
        <v>66</v>
      </c>
      <c r="K254" s="141">
        <v>16300</v>
      </c>
      <c r="P254" s="140"/>
    </row>
    <row r="255" spans="2:18" ht="17.25" customHeight="1" x14ac:dyDescent="0.25">
      <c r="B255" s="128" t="s">
        <v>56</v>
      </c>
      <c r="C255" s="127">
        <f>SUM(D255:H255)</f>
        <v>32174</v>
      </c>
      <c r="D255" s="31">
        <v>7723</v>
      </c>
      <c r="E255" s="31">
        <v>7183</v>
      </c>
      <c r="F255" s="31">
        <v>7259</v>
      </c>
      <c r="G255" s="31">
        <v>6985</v>
      </c>
      <c r="H255" s="31">
        <f>C189</f>
        <v>3024</v>
      </c>
      <c r="J255" s="141" t="s">
        <v>65</v>
      </c>
      <c r="K255" s="141">
        <v>16611</v>
      </c>
      <c r="P255" s="140"/>
    </row>
    <row r="256" spans="2:18" ht="17.25" customHeight="1" x14ac:dyDescent="0.25">
      <c r="B256" s="128" t="s">
        <v>53</v>
      </c>
      <c r="C256" s="127">
        <f>SUM(D256:H256)</f>
        <v>34971</v>
      </c>
      <c r="D256" s="31">
        <v>7543</v>
      </c>
      <c r="E256" s="31">
        <v>7290</v>
      </c>
      <c r="F256" s="31">
        <v>8055</v>
      </c>
      <c r="G256" s="31">
        <v>8389</v>
      </c>
      <c r="H256" s="31">
        <f>C190</f>
        <v>3694</v>
      </c>
      <c r="J256" s="141" t="s">
        <v>64</v>
      </c>
      <c r="K256" s="141">
        <v>17662</v>
      </c>
      <c r="P256" s="140"/>
    </row>
    <row r="257" spans="2:18" ht="17.25" customHeight="1" x14ac:dyDescent="0.25">
      <c r="B257" s="128" t="s">
        <v>64</v>
      </c>
      <c r="C257" s="127">
        <f>SUM(D257:H257)</f>
        <v>17662</v>
      </c>
      <c r="D257" s="31">
        <v>4222</v>
      </c>
      <c r="E257" s="31">
        <v>3848</v>
      </c>
      <c r="F257" s="31">
        <v>4040</v>
      </c>
      <c r="G257" s="31">
        <v>3765</v>
      </c>
      <c r="H257" s="31">
        <f>C191</f>
        <v>1787</v>
      </c>
      <c r="J257" s="141" t="s">
        <v>54</v>
      </c>
      <c r="K257" s="141">
        <v>21329</v>
      </c>
      <c r="P257" s="140"/>
    </row>
    <row r="258" spans="2:18" ht="17.25" customHeight="1" x14ac:dyDescent="0.25">
      <c r="B258" s="128" t="s">
        <v>45</v>
      </c>
      <c r="C258" s="127">
        <f>SUM(D258:H258)</f>
        <v>195560</v>
      </c>
      <c r="D258" s="31">
        <v>44463</v>
      </c>
      <c r="E258" s="31">
        <v>41440</v>
      </c>
      <c r="F258" s="31">
        <v>46524</v>
      </c>
      <c r="G258" s="31">
        <v>43969</v>
      </c>
      <c r="H258" s="31">
        <f>C192</f>
        <v>19164</v>
      </c>
      <c r="J258" s="141" t="s">
        <v>63</v>
      </c>
      <c r="K258" s="141">
        <v>21970</v>
      </c>
      <c r="P258" s="140"/>
    </row>
    <row r="259" spans="2:18" ht="17.25" customHeight="1" x14ac:dyDescent="0.25">
      <c r="B259" s="128" t="s">
        <v>62</v>
      </c>
      <c r="C259" s="127">
        <f>SUM(D259:H259)</f>
        <v>13367</v>
      </c>
      <c r="D259" s="31">
        <v>2531</v>
      </c>
      <c r="E259" s="31">
        <v>2802</v>
      </c>
      <c r="F259" s="31">
        <v>3036</v>
      </c>
      <c r="G259" s="31">
        <v>3495</v>
      </c>
      <c r="H259" s="31">
        <f>C193</f>
        <v>1503</v>
      </c>
      <c r="J259" s="141" t="s">
        <v>61</v>
      </c>
      <c r="K259" s="141">
        <v>23227</v>
      </c>
      <c r="P259" s="140"/>
    </row>
    <row r="260" spans="2:18" ht="17.25" customHeight="1" x14ac:dyDescent="0.25">
      <c r="B260" s="128" t="s">
        <v>60</v>
      </c>
      <c r="C260" s="127">
        <f>SUM(D260:H260)</f>
        <v>5556</v>
      </c>
      <c r="D260" s="31">
        <v>1225</v>
      </c>
      <c r="E260" s="31">
        <v>1188</v>
      </c>
      <c r="F260" s="31">
        <v>1103</v>
      </c>
      <c r="G260" s="31">
        <v>1403</v>
      </c>
      <c r="H260" s="31">
        <f>C194</f>
        <v>637</v>
      </c>
      <c r="J260" s="141" t="s">
        <v>59</v>
      </c>
      <c r="K260" s="141">
        <v>27343</v>
      </c>
      <c r="P260" s="140"/>
    </row>
    <row r="261" spans="2:18" ht="17.25" customHeight="1" x14ac:dyDescent="0.25">
      <c r="B261" s="128" t="s">
        <v>58</v>
      </c>
      <c r="C261" s="127">
        <f>SUM(D261:H261)</f>
        <v>7140</v>
      </c>
      <c r="D261" s="31">
        <v>1536</v>
      </c>
      <c r="E261" s="31">
        <v>1453</v>
      </c>
      <c r="F261" s="31">
        <v>1714</v>
      </c>
      <c r="G261" s="31">
        <v>1664</v>
      </c>
      <c r="H261" s="31">
        <f>C195</f>
        <v>773</v>
      </c>
      <c r="J261" s="141" t="s">
        <v>52</v>
      </c>
      <c r="K261" s="141">
        <v>29951</v>
      </c>
      <c r="P261" s="140"/>
    </row>
    <row r="262" spans="2:18" ht="17.25" customHeight="1" x14ac:dyDescent="0.25">
      <c r="B262" s="128" t="s">
        <v>57</v>
      </c>
      <c r="C262" s="127">
        <f>SUM(D262:H262)</f>
        <v>6371</v>
      </c>
      <c r="D262" s="31">
        <v>1543</v>
      </c>
      <c r="E262" s="31">
        <v>1548</v>
      </c>
      <c r="F262" s="31">
        <v>1340</v>
      </c>
      <c r="G262" s="31">
        <v>1356</v>
      </c>
      <c r="H262" s="31">
        <f>C196</f>
        <v>584</v>
      </c>
      <c r="J262" s="141" t="s">
        <v>56</v>
      </c>
      <c r="K262" s="141">
        <v>32174</v>
      </c>
      <c r="P262" s="140"/>
    </row>
    <row r="263" spans="2:18" ht="17.25" customHeight="1" x14ac:dyDescent="0.25">
      <c r="B263" s="128" t="s">
        <v>55</v>
      </c>
      <c r="C263" s="127">
        <f>SUM(D263:H263)</f>
        <v>33642</v>
      </c>
      <c r="D263" s="31">
        <v>7425</v>
      </c>
      <c r="E263" s="31">
        <v>7830</v>
      </c>
      <c r="F263" s="31">
        <v>7658</v>
      </c>
      <c r="G263" s="31">
        <v>7529</v>
      </c>
      <c r="H263" s="31">
        <f>C197</f>
        <v>3200</v>
      </c>
      <c r="J263" s="141" t="s">
        <v>55</v>
      </c>
      <c r="K263" s="141">
        <v>33642</v>
      </c>
      <c r="P263" s="140"/>
    </row>
    <row r="264" spans="2:18" ht="17.25" customHeight="1" x14ac:dyDescent="0.25">
      <c r="B264" s="128" t="s">
        <v>54</v>
      </c>
      <c r="C264" s="127">
        <f>SUM(D264:H264)</f>
        <v>21329</v>
      </c>
      <c r="D264" s="31">
        <v>5069</v>
      </c>
      <c r="E264" s="31">
        <v>4551</v>
      </c>
      <c r="F264" s="31">
        <v>4511</v>
      </c>
      <c r="G264" s="31">
        <v>5180</v>
      </c>
      <c r="H264" s="31">
        <f>C198</f>
        <v>2018</v>
      </c>
      <c r="J264" s="141" t="s">
        <v>53</v>
      </c>
      <c r="K264" s="141">
        <v>34971</v>
      </c>
      <c r="P264" s="140"/>
    </row>
    <row r="265" spans="2:18" ht="17.25" customHeight="1" x14ac:dyDescent="0.25">
      <c r="B265" s="128" t="s">
        <v>52</v>
      </c>
      <c r="C265" s="127">
        <f>SUM(D265:H265)</f>
        <v>29951</v>
      </c>
      <c r="D265" s="31">
        <v>7032</v>
      </c>
      <c r="E265" s="31">
        <v>6257</v>
      </c>
      <c r="F265" s="31">
        <v>6424</v>
      </c>
      <c r="G265" s="31">
        <v>7394</v>
      </c>
      <c r="H265" s="31">
        <f>C199</f>
        <v>2844</v>
      </c>
      <c r="J265" s="141" t="s">
        <v>51</v>
      </c>
      <c r="K265" s="141">
        <v>36878</v>
      </c>
      <c r="P265" s="140"/>
    </row>
    <row r="266" spans="2:18" ht="17.25" customHeight="1" x14ac:dyDescent="0.25">
      <c r="B266" s="128" t="s">
        <v>50</v>
      </c>
      <c r="C266" s="127">
        <f>SUM(D266:H266)</f>
        <v>12367</v>
      </c>
      <c r="D266" s="31">
        <v>2597</v>
      </c>
      <c r="E266" s="31">
        <v>2788</v>
      </c>
      <c r="F266" s="31">
        <v>2698</v>
      </c>
      <c r="G266" s="31">
        <v>3023</v>
      </c>
      <c r="H266" s="31">
        <f>C200</f>
        <v>1261</v>
      </c>
      <c r="J266" s="141" t="s">
        <v>49</v>
      </c>
      <c r="K266" s="141">
        <v>47537</v>
      </c>
      <c r="P266" s="140"/>
    </row>
    <row r="267" spans="2:18" ht="17.25" customHeight="1" x14ac:dyDescent="0.25">
      <c r="B267" s="128" t="s">
        <v>48</v>
      </c>
      <c r="C267" s="127">
        <f>SUM(D267:H267)</f>
        <v>8963</v>
      </c>
      <c r="D267" s="31">
        <v>2165</v>
      </c>
      <c r="E267" s="31">
        <v>1818</v>
      </c>
      <c r="F267" s="31">
        <v>1999</v>
      </c>
      <c r="G267" s="31">
        <v>2022</v>
      </c>
      <c r="H267" s="31">
        <f>C201</f>
        <v>959</v>
      </c>
      <c r="J267" s="141" t="s">
        <v>47</v>
      </c>
      <c r="K267" s="141">
        <v>70124</v>
      </c>
      <c r="P267" s="140"/>
    </row>
    <row r="268" spans="2:18" ht="17.25" customHeight="1" thickBot="1" x14ac:dyDescent="0.3">
      <c r="B268" s="25" t="s">
        <v>46</v>
      </c>
      <c r="C268" s="126">
        <f>SUM(D268:H268)</f>
        <v>11854</v>
      </c>
      <c r="D268" s="23">
        <v>2356</v>
      </c>
      <c r="E268" s="23">
        <v>2653</v>
      </c>
      <c r="F268" s="23">
        <v>2930</v>
      </c>
      <c r="G268" s="23">
        <v>2862</v>
      </c>
      <c r="H268" s="23">
        <f>C202</f>
        <v>1053</v>
      </c>
      <c r="J268" s="141" t="s">
        <v>45</v>
      </c>
      <c r="K268" s="141">
        <v>195560</v>
      </c>
      <c r="P268" s="140"/>
    </row>
    <row r="269" spans="2:18" ht="20.25" customHeight="1" x14ac:dyDescent="0.25">
      <c r="B269" s="139" t="s">
        <v>1</v>
      </c>
      <c r="C269" s="14">
        <f>SUM(C244:C268)</f>
        <v>724500</v>
      </c>
      <c r="D269" s="16">
        <f>SUM(D244:D268)</f>
        <v>163797</v>
      </c>
      <c r="E269" s="16">
        <f>SUM(E244:E268)</f>
        <v>154202</v>
      </c>
      <c r="F269" s="16">
        <f>SUM(F244:F268)</f>
        <v>166313</v>
      </c>
      <c r="G269" s="16">
        <f>SUM(G244:G268)</f>
        <v>168492</v>
      </c>
      <c r="H269" s="16">
        <f>SUM(H244:H268)</f>
        <v>71696</v>
      </c>
      <c r="I269" s="9"/>
      <c r="J269" s="9"/>
      <c r="K269" s="9"/>
    </row>
    <row r="270" spans="2:18" ht="15.75" thickBot="1" x14ac:dyDescent="0.3">
      <c r="B270" s="138" t="s">
        <v>38</v>
      </c>
      <c r="C270" s="123">
        <f>SUM(D270:H270)</f>
        <v>0.99999999999999989</v>
      </c>
      <c r="D270" s="123">
        <f>D269/$C$269</f>
        <v>0.22608281573498965</v>
      </c>
      <c r="E270" s="123">
        <f>E269/$C$269</f>
        <v>0.21283919944789509</v>
      </c>
      <c r="F270" s="123">
        <f>F269/$C$269</f>
        <v>0.22955555555555557</v>
      </c>
      <c r="G270" s="123">
        <f>G269/$C$269</f>
        <v>0.2325631469979296</v>
      </c>
      <c r="H270" s="123">
        <f>H269/$C$269</f>
        <v>9.8959282263630086E-2</v>
      </c>
      <c r="I270" s="9"/>
      <c r="J270" s="9"/>
      <c r="K270" s="9"/>
    </row>
    <row r="271" spans="2:18" x14ac:dyDescent="0.25">
      <c r="B271" s="137" t="s">
        <v>44</v>
      </c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2:18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2:18" x14ac:dyDescent="0.25"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</row>
    <row r="274" spans="2:18" ht="18" x14ac:dyDescent="0.25"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</row>
    <row r="275" spans="2:18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2:18" x14ac:dyDescent="0.25">
      <c r="B276" s="3"/>
      <c r="C276" s="3"/>
      <c r="D276" s="135"/>
      <c r="E276" s="135"/>
      <c r="F276" s="135"/>
      <c r="G276" s="3"/>
      <c r="H276" s="3"/>
      <c r="I276" s="54"/>
      <c r="J276" s="57"/>
      <c r="K276" s="3"/>
      <c r="Q276" s="54"/>
      <c r="R276" s="54"/>
    </row>
    <row r="277" spans="2:18" ht="45" customHeight="1" x14ac:dyDescent="0.25">
      <c r="B277" s="3"/>
      <c r="J277" s="57"/>
      <c r="K277" s="3"/>
    </row>
    <row r="278" spans="2:18" ht="33.75" customHeight="1" x14ac:dyDescent="0.25">
      <c r="B278" s="133" t="s">
        <v>43</v>
      </c>
      <c r="C278" s="132"/>
      <c r="D278" s="47" t="s">
        <v>1</v>
      </c>
      <c r="E278" s="45" t="s">
        <v>32</v>
      </c>
      <c r="F278" s="80" t="s">
        <v>31</v>
      </c>
      <c r="G278" s="134"/>
      <c r="J278" s="57"/>
      <c r="K278" s="133" t="s">
        <v>43</v>
      </c>
      <c r="L278" s="132"/>
      <c r="M278" s="47" t="s">
        <v>1</v>
      </c>
      <c r="N278" s="45" t="s">
        <v>32</v>
      </c>
      <c r="O278" s="80" t="s">
        <v>31</v>
      </c>
    </row>
    <row r="279" spans="2:18" ht="23.25" customHeight="1" x14ac:dyDescent="0.25">
      <c r="B279" s="128" t="s">
        <v>42</v>
      </c>
      <c r="C279" s="130"/>
      <c r="D279" s="127">
        <f>SUM(E279:F279)</f>
        <v>51481</v>
      </c>
      <c r="E279" s="131">
        <v>8441</v>
      </c>
      <c r="F279" s="31">
        <v>43040</v>
      </c>
      <c r="J279" s="57"/>
      <c r="K279" s="128" t="s">
        <v>42</v>
      </c>
      <c r="L279" s="130"/>
      <c r="M279" s="127">
        <f>SUM(N279:O279)</f>
        <v>68948</v>
      </c>
      <c r="N279" s="129">
        <v>57690</v>
      </c>
      <c r="O279" s="31">
        <v>11258</v>
      </c>
    </row>
    <row r="280" spans="2:18" ht="23.25" customHeight="1" x14ac:dyDescent="0.25">
      <c r="B280" s="128" t="s">
        <v>41</v>
      </c>
      <c r="C280" s="127"/>
      <c r="D280" s="127">
        <f>SUM(E280:F280)</f>
        <v>18710</v>
      </c>
      <c r="E280" s="31">
        <v>925</v>
      </c>
      <c r="F280" s="31">
        <v>17785</v>
      </c>
      <c r="J280" s="57"/>
      <c r="K280" s="128" t="s">
        <v>41</v>
      </c>
      <c r="L280" s="127"/>
      <c r="M280" s="127">
        <f>SUM(N280:O280)</f>
        <v>2575</v>
      </c>
      <c r="N280" s="31">
        <v>2452</v>
      </c>
      <c r="O280" s="31">
        <v>123</v>
      </c>
    </row>
    <row r="281" spans="2:18" ht="23.25" customHeight="1" x14ac:dyDescent="0.25">
      <c r="B281" s="128" t="s">
        <v>40</v>
      </c>
      <c r="C281" s="127"/>
      <c r="D281" s="127">
        <f>SUM(E281:F281)</f>
        <v>842</v>
      </c>
      <c r="E281" s="31">
        <v>31</v>
      </c>
      <c r="F281" s="31">
        <v>811</v>
      </c>
      <c r="J281" s="57"/>
      <c r="K281" s="128" t="s">
        <v>40</v>
      </c>
      <c r="L281" s="127"/>
      <c r="M281" s="127">
        <f>SUM(N281:O281)</f>
        <v>108</v>
      </c>
      <c r="N281" s="31">
        <v>92</v>
      </c>
      <c r="O281" s="31">
        <v>16</v>
      </c>
    </row>
    <row r="282" spans="2:18" ht="23.25" customHeight="1" thickBot="1" x14ac:dyDescent="0.3">
      <c r="B282" s="25" t="s">
        <v>39</v>
      </c>
      <c r="C282" s="126"/>
      <c r="D282" s="126">
        <f>SUM(E282:F282)</f>
        <v>663</v>
      </c>
      <c r="E282" s="23">
        <v>22</v>
      </c>
      <c r="F282" s="23">
        <v>641</v>
      </c>
      <c r="J282" s="57"/>
      <c r="K282" s="25" t="s">
        <v>39</v>
      </c>
      <c r="L282" s="126"/>
      <c r="M282" s="126">
        <f>SUM(N282:O282)</f>
        <v>65</v>
      </c>
      <c r="N282" s="23">
        <v>60</v>
      </c>
      <c r="O282" s="23">
        <v>5</v>
      </c>
    </row>
    <row r="283" spans="2:18" ht="24.75" customHeight="1" x14ac:dyDescent="0.25">
      <c r="B283" s="125" t="s">
        <v>1</v>
      </c>
      <c r="C283" s="125"/>
      <c r="D283" s="14">
        <f>SUM(E283:F283)</f>
        <v>71696</v>
      </c>
      <c r="E283" s="16">
        <f>SUM(E279:E282)</f>
        <v>9419</v>
      </c>
      <c r="F283" s="16">
        <f>SUM(F279:F282)</f>
        <v>62277</v>
      </c>
      <c r="J283" s="57"/>
      <c r="K283" s="125" t="s">
        <v>1</v>
      </c>
      <c r="L283" s="125"/>
      <c r="M283" s="14">
        <f>SUM(N283:O283)</f>
        <v>71696</v>
      </c>
      <c r="N283" s="16">
        <f>SUM(N279:N282)</f>
        <v>60294</v>
      </c>
      <c r="O283" s="16">
        <f>SUM(O279:O282)</f>
        <v>11402</v>
      </c>
    </row>
    <row r="284" spans="2:18" ht="24.75" customHeight="1" thickBot="1" x14ac:dyDescent="0.3">
      <c r="B284" s="124" t="s">
        <v>38</v>
      </c>
      <c r="C284" s="124"/>
      <c r="D284" s="123">
        <f>SUM(E284:F284)</f>
        <v>1</v>
      </c>
      <c r="E284" s="123">
        <f>+E283/$D$283</f>
        <v>0.13137413523767016</v>
      </c>
      <c r="F284" s="123">
        <f>+F283/$D$283</f>
        <v>0.86862586476232984</v>
      </c>
      <c r="J284" s="57"/>
      <c r="K284" s="124" t="s">
        <v>38</v>
      </c>
      <c r="L284" s="124"/>
      <c r="M284" s="123">
        <f>SUM(N284:O284)</f>
        <v>1</v>
      </c>
      <c r="N284" s="123">
        <f>+N283/$M$283</f>
        <v>0.84096741798705643</v>
      </c>
      <c r="O284" s="123">
        <f>+O283/$M$283</f>
        <v>0.15903258201294354</v>
      </c>
    </row>
    <row r="285" spans="2:18" ht="17.25" customHeight="1" x14ac:dyDescent="0.25">
      <c r="B285" s="57"/>
      <c r="C285" s="56"/>
      <c r="J285" s="57"/>
    </row>
    <row r="286" spans="2:18" ht="17.25" customHeight="1" x14ac:dyDescent="0.25">
      <c r="B286" s="57"/>
      <c r="C286" s="3"/>
      <c r="J286" s="57"/>
      <c r="K286" s="56"/>
      <c r="L286" s="54"/>
      <c r="M286" s="54"/>
      <c r="N286" s="54"/>
      <c r="O286" s="54"/>
    </row>
    <row r="287" spans="2:18" ht="18" x14ac:dyDescent="0.25"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</row>
    <row r="288" spans="2:18" x14ac:dyDescent="0.25"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</row>
    <row r="289" spans="2:18" x14ac:dyDescent="0.25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122"/>
      <c r="M289" s="54"/>
      <c r="N289" s="54"/>
      <c r="O289" s="54"/>
      <c r="P289" s="54"/>
      <c r="Q289" s="54"/>
      <c r="R289" s="54"/>
    </row>
    <row r="290" spans="2:18" ht="15.75" x14ac:dyDescent="0.25">
      <c r="B290" s="6"/>
      <c r="C290" s="6"/>
      <c r="D290" s="6"/>
      <c r="E290" s="6"/>
      <c r="F290" s="6"/>
      <c r="G290" s="6"/>
      <c r="H290" s="6"/>
      <c r="I290" s="121"/>
      <c r="J290" s="121"/>
      <c r="K290" s="121"/>
      <c r="L290" s="54"/>
      <c r="M290" s="54"/>
      <c r="N290" s="54"/>
      <c r="O290" s="54"/>
      <c r="P290" s="54"/>
      <c r="Q290" s="54"/>
      <c r="R290" s="54"/>
    </row>
    <row r="291" spans="2:18" ht="15.75" x14ac:dyDescent="0.25">
      <c r="B291" s="54"/>
      <c r="C291" s="54"/>
      <c r="D291" s="54"/>
      <c r="E291" s="54"/>
      <c r="F291" s="54"/>
      <c r="G291" s="54"/>
      <c r="H291" s="54"/>
      <c r="L291" s="6"/>
      <c r="M291" s="6"/>
      <c r="N291" s="6"/>
      <c r="O291" s="6"/>
      <c r="P291" s="6"/>
      <c r="Q291" s="6"/>
      <c r="R291" s="82"/>
    </row>
    <row r="292" spans="2:18" ht="30" customHeight="1" x14ac:dyDescent="0.25">
      <c r="B292" s="115" t="s">
        <v>37</v>
      </c>
      <c r="C292" s="114" t="s">
        <v>36</v>
      </c>
      <c r="D292" s="113" t="s">
        <v>1</v>
      </c>
      <c r="E292" s="41" t="s">
        <v>35</v>
      </c>
      <c r="F292" s="43"/>
      <c r="G292" s="120" t="s">
        <v>34</v>
      </c>
      <c r="H292" s="119"/>
      <c r="I292" s="118"/>
      <c r="J292" s="117" t="s">
        <v>33</v>
      </c>
      <c r="K292" s="116"/>
      <c r="L292" s="116"/>
      <c r="M292" s="116"/>
      <c r="N292" s="6"/>
      <c r="O292" s="6"/>
      <c r="P292" s="6"/>
      <c r="Q292" s="6"/>
      <c r="R292" s="82"/>
    </row>
    <row r="293" spans="2:18" ht="36" customHeight="1" x14ac:dyDescent="0.25">
      <c r="B293" s="115"/>
      <c r="C293" s="114"/>
      <c r="D293" s="113"/>
      <c r="E293" s="112" t="s">
        <v>32</v>
      </c>
      <c r="F293" s="112" t="s">
        <v>31</v>
      </c>
      <c r="G293" s="111" t="s">
        <v>30</v>
      </c>
      <c r="H293" s="111" t="s">
        <v>29</v>
      </c>
      <c r="I293" s="111" t="s">
        <v>28</v>
      </c>
      <c r="J293" s="110" t="s">
        <v>27</v>
      </c>
      <c r="K293" s="110" t="s">
        <v>26</v>
      </c>
      <c r="L293" s="110" t="s">
        <v>25</v>
      </c>
      <c r="M293" s="109" t="s">
        <v>24</v>
      </c>
      <c r="N293" s="6"/>
      <c r="O293" s="6"/>
      <c r="P293" s="6"/>
      <c r="Q293" s="6"/>
      <c r="R293" s="82"/>
    </row>
    <row r="294" spans="2:18" ht="21.75" customHeight="1" x14ac:dyDescent="0.25">
      <c r="B294" s="108" t="s">
        <v>23</v>
      </c>
      <c r="C294" s="107">
        <v>242</v>
      </c>
      <c r="D294" s="106">
        <f>E294+F294</f>
        <v>26821</v>
      </c>
      <c r="E294" s="105">
        <v>22375</v>
      </c>
      <c r="F294" s="104">
        <v>4446</v>
      </c>
      <c r="G294" s="102">
        <v>10262</v>
      </c>
      <c r="H294" s="102">
        <v>14792</v>
      </c>
      <c r="I294" s="103">
        <v>1767</v>
      </c>
      <c r="J294" s="102">
        <v>152</v>
      </c>
      <c r="K294" s="102">
        <v>12375</v>
      </c>
      <c r="L294" s="102">
        <v>9292</v>
      </c>
      <c r="M294" s="102">
        <v>5002</v>
      </c>
      <c r="N294" s="6"/>
      <c r="O294" s="6"/>
      <c r="P294" s="6"/>
      <c r="Q294" s="6"/>
      <c r="R294" s="82"/>
    </row>
    <row r="295" spans="2:18" ht="21.75" customHeight="1" x14ac:dyDescent="0.25">
      <c r="B295" s="101" t="s">
        <v>22</v>
      </c>
      <c r="C295" s="100">
        <v>5</v>
      </c>
      <c r="D295" s="99">
        <f>E295+F295</f>
        <v>2548</v>
      </c>
      <c r="E295" s="98">
        <v>2084</v>
      </c>
      <c r="F295" s="97">
        <v>464</v>
      </c>
      <c r="G295" s="95">
        <v>1017</v>
      </c>
      <c r="H295" s="95">
        <v>1343</v>
      </c>
      <c r="I295" s="96">
        <v>188</v>
      </c>
      <c r="J295" s="95">
        <v>10</v>
      </c>
      <c r="K295" s="95">
        <v>1191</v>
      </c>
      <c r="L295" s="95">
        <v>819</v>
      </c>
      <c r="M295" s="95">
        <v>528</v>
      </c>
      <c r="N295" s="6"/>
      <c r="O295" s="6"/>
      <c r="P295" s="6"/>
      <c r="Q295" s="6"/>
      <c r="R295" s="82"/>
    </row>
    <row r="296" spans="2:18" ht="21.75" customHeight="1" x14ac:dyDescent="0.25">
      <c r="B296" s="101" t="s">
        <v>21</v>
      </c>
      <c r="C296" s="100">
        <v>185</v>
      </c>
      <c r="D296" s="99">
        <f>E296+F296</f>
        <v>41980</v>
      </c>
      <c r="E296" s="98">
        <v>35548</v>
      </c>
      <c r="F296" s="97">
        <v>6432</v>
      </c>
      <c r="G296" s="95">
        <v>14631</v>
      </c>
      <c r="H296" s="95">
        <v>24699</v>
      </c>
      <c r="I296" s="96">
        <v>2650</v>
      </c>
      <c r="J296" s="95">
        <v>149</v>
      </c>
      <c r="K296" s="95">
        <v>18027</v>
      </c>
      <c r="L296" s="95">
        <v>16286</v>
      </c>
      <c r="M296" s="95">
        <v>7518</v>
      </c>
      <c r="N296" s="6"/>
      <c r="O296" s="6"/>
      <c r="P296" s="6"/>
      <c r="Q296" s="6"/>
      <c r="R296" s="82"/>
    </row>
    <row r="297" spans="2:18" ht="21.75" customHeight="1" thickBot="1" x14ac:dyDescent="0.3">
      <c r="B297" s="94" t="s">
        <v>20</v>
      </c>
      <c r="C297" s="93">
        <v>1</v>
      </c>
      <c r="D297" s="92">
        <f>E297+F297</f>
        <v>347</v>
      </c>
      <c r="E297" s="91">
        <v>287</v>
      </c>
      <c r="F297" s="90">
        <v>60</v>
      </c>
      <c r="G297" s="88">
        <v>178</v>
      </c>
      <c r="H297" s="88">
        <v>154</v>
      </c>
      <c r="I297" s="89">
        <v>15</v>
      </c>
      <c r="J297" s="88">
        <v>0</v>
      </c>
      <c r="K297" s="88">
        <v>185</v>
      </c>
      <c r="L297" s="88">
        <v>87</v>
      </c>
      <c r="M297" s="88">
        <v>75</v>
      </c>
      <c r="N297" s="6"/>
      <c r="O297" s="6"/>
      <c r="P297" s="6"/>
      <c r="Q297" s="6"/>
      <c r="R297" s="82"/>
    </row>
    <row r="298" spans="2:18" ht="21.75" customHeight="1" x14ac:dyDescent="0.25">
      <c r="B298" s="87" t="s">
        <v>1</v>
      </c>
      <c r="C298" s="14">
        <f>SUM(C294:C297)</f>
        <v>433</v>
      </c>
      <c r="D298" s="14">
        <f>SUM(D294:D297)</f>
        <v>71696</v>
      </c>
      <c r="E298" s="85">
        <f>SUM(E294:E297)</f>
        <v>60294</v>
      </c>
      <c r="F298" s="85">
        <f>SUM(F294:F297)</f>
        <v>11402</v>
      </c>
      <c r="G298" s="86">
        <f>SUM(G294:G297)</f>
        <v>26088</v>
      </c>
      <c r="H298" s="86">
        <f>SUM(H294:H297)</f>
        <v>40988</v>
      </c>
      <c r="I298" s="86">
        <f>SUM(I294:I297)</f>
        <v>4620</v>
      </c>
      <c r="J298" s="85">
        <f>SUM(J294:J297)</f>
        <v>311</v>
      </c>
      <c r="K298" s="85">
        <f>SUM(K294:K297)</f>
        <v>31778</v>
      </c>
      <c r="L298" s="85">
        <f>SUM(L294:L297)</f>
        <v>26484</v>
      </c>
      <c r="M298" s="85">
        <f>SUM(M294:M297)</f>
        <v>13123</v>
      </c>
      <c r="N298" s="6"/>
      <c r="O298" s="6"/>
      <c r="P298" s="6"/>
      <c r="Q298" s="6"/>
      <c r="R298" s="82"/>
    </row>
    <row r="299" spans="2:18" ht="15.75" x14ac:dyDescent="0.25">
      <c r="B299" s="84"/>
      <c r="C299" s="83"/>
      <c r="D299" s="83"/>
      <c r="E299" s="83"/>
      <c r="F299" s="83"/>
      <c r="G299" s="83"/>
      <c r="L299" s="6"/>
      <c r="M299" s="6"/>
      <c r="N299" s="6"/>
      <c r="O299" s="6"/>
      <c r="P299" s="6"/>
      <c r="Q299" s="6"/>
      <c r="R299" s="82"/>
    </row>
    <row r="300" spans="2:18" ht="15.75" x14ac:dyDescent="0.25">
      <c r="B300" s="84"/>
      <c r="C300" s="83"/>
      <c r="D300" s="83"/>
      <c r="E300" s="83"/>
      <c r="F300" s="83"/>
      <c r="G300" s="83"/>
      <c r="L300" s="6"/>
      <c r="M300" s="6"/>
      <c r="N300" s="6"/>
      <c r="O300" s="6"/>
      <c r="P300" s="6"/>
      <c r="Q300" s="6"/>
      <c r="R300" s="82"/>
    </row>
    <row r="301" spans="2:18" ht="15.75" x14ac:dyDescent="0.25">
      <c r="B301" s="84"/>
      <c r="C301" s="83"/>
      <c r="D301" s="83"/>
      <c r="E301" s="83"/>
      <c r="F301" s="83"/>
      <c r="G301" s="83"/>
      <c r="L301" s="6"/>
      <c r="M301" s="6"/>
      <c r="N301" s="6"/>
      <c r="O301" s="6"/>
      <c r="P301" s="6"/>
      <c r="Q301" s="6"/>
      <c r="R301" s="82"/>
    </row>
    <row r="302" spans="2:18" ht="15.75" x14ac:dyDescent="0.25">
      <c r="B302" s="84"/>
      <c r="C302" s="83"/>
      <c r="D302" s="83"/>
      <c r="E302" s="83"/>
      <c r="F302" s="83"/>
      <c r="G302" s="83"/>
      <c r="L302" s="6"/>
      <c r="M302" s="6"/>
      <c r="N302" s="6"/>
      <c r="O302" s="6"/>
      <c r="P302" s="6"/>
      <c r="Q302" s="6"/>
      <c r="R302" s="82"/>
    </row>
    <row r="303" spans="2:18" ht="15.75" x14ac:dyDescent="0.25">
      <c r="B303" s="84"/>
      <c r="C303" s="83"/>
      <c r="D303" s="83"/>
      <c r="E303" s="83"/>
      <c r="F303" s="83"/>
      <c r="G303" s="83"/>
      <c r="L303" s="6"/>
      <c r="M303" s="6"/>
      <c r="N303" s="6"/>
      <c r="O303" s="6"/>
      <c r="P303" s="6"/>
      <c r="Q303" s="6"/>
      <c r="R303" s="82"/>
    </row>
    <row r="304" spans="2:18" ht="15.75" x14ac:dyDescent="0.25">
      <c r="B304" s="84"/>
      <c r="C304" s="83"/>
      <c r="D304" s="83"/>
      <c r="E304" s="83"/>
      <c r="F304" s="83"/>
      <c r="G304" s="83"/>
      <c r="L304" s="6"/>
      <c r="M304" s="6"/>
      <c r="N304" s="6"/>
      <c r="O304" s="6"/>
      <c r="P304" s="6"/>
      <c r="Q304" s="6"/>
      <c r="R304" s="82"/>
    </row>
    <row r="305" spans="2:18" ht="15.75" x14ac:dyDescent="0.25">
      <c r="B305" s="84"/>
      <c r="C305" s="83"/>
      <c r="D305" s="83"/>
      <c r="E305" s="83"/>
      <c r="F305" s="83"/>
      <c r="G305" s="83"/>
      <c r="L305" s="6"/>
      <c r="M305" s="6"/>
      <c r="N305" s="6"/>
      <c r="O305" s="6"/>
      <c r="P305" s="6"/>
      <c r="Q305" s="6"/>
      <c r="R305" s="82"/>
    </row>
    <row r="306" spans="2:18" ht="16.5" customHeight="1" x14ac:dyDescent="0.25">
      <c r="B306" s="54"/>
      <c r="C306" s="54"/>
      <c r="D306" s="54"/>
      <c r="E306" s="54"/>
      <c r="F306" s="54"/>
      <c r="G306" s="54"/>
    </row>
    <row r="307" spans="2:18" ht="23.25" customHeight="1" x14ac:dyDescent="0.25">
      <c r="B307" s="81"/>
      <c r="C307" s="81"/>
      <c r="D307" s="81"/>
      <c r="E307" s="81"/>
      <c r="F307" s="81"/>
      <c r="G307" s="6"/>
    </row>
    <row r="308" spans="2:18" ht="43.5" customHeight="1" x14ac:dyDescent="0.25">
      <c r="B308" s="40" t="s">
        <v>15</v>
      </c>
      <c r="C308" s="43"/>
      <c r="D308" s="42">
        <v>2024</v>
      </c>
      <c r="E308" s="42">
        <v>2025</v>
      </c>
      <c r="F308" s="80" t="s">
        <v>14</v>
      </c>
      <c r="G308" s="60"/>
    </row>
    <row r="309" spans="2:18" ht="26.25" customHeight="1" x14ac:dyDescent="0.25">
      <c r="B309" s="74" t="s">
        <v>13</v>
      </c>
      <c r="C309" s="73"/>
      <c r="D309" s="79">
        <v>13640</v>
      </c>
      <c r="E309" s="78">
        <v>14723</v>
      </c>
      <c r="F309" s="77">
        <f>E309/D309-1</f>
        <v>7.9398826979472092E-2</v>
      </c>
      <c r="G309" s="60"/>
    </row>
    <row r="310" spans="2:18" ht="26.25" customHeight="1" x14ac:dyDescent="0.25">
      <c r="B310" s="74" t="s">
        <v>12</v>
      </c>
      <c r="C310" s="73"/>
      <c r="D310" s="79">
        <v>12911</v>
      </c>
      <c r="E310" s="78">
        <v>13616</v>
      </c>
      <c r="F310" s="77">
        <f>E310/D310-1</f>
        <v>5.4604600728061392E-2</v>
      </c>
      <c r="G310" s="60"/>
    </row>
    <row r="311" spans="2:18" ht="26.25" customHeight="1" x14ac:dyDescent="0.25">
      <c r="B311" s="74" t="s">
        <v>11</v>
      </c>
      <c r="C311" s="73"/>
      <c r="D311" s="79">
        <v>13009</v>
      </c>
      <c r="E311" s="78">
        <v>14691</v>
      </c>
      <c r="F311" s="77">
        <f>E311/D311-1</f>
        <v>0.12929510338996075</v>
      </c>
      <c r="G311" s="60"/>
    </row>
    <row r="312" spans="2:18" ht="26.25" customHeight="1" x14ac:dyDescent="0.25">
      <c r="B312" s="74" t="s">
        <v>10</v>
      </c>
      <c r="C312" s="73"/>
      <c r="D312" s="79">
        <v>14766</v>
      </c>
      <c r="E312" s="78">
        <v>14546</v>
      </c>
      <c r="F312" s="77">
        <f>E312/D312-1</f>
        <v>-1.4899092509819911E-2</v>
      </c>
      <c r="G312" s="60"/>
    </row>
    <row r="313" spans="2:18" ht="26.25" customHeight="1" thickBot="1" x14ac:dyDescent="0.3">
      <c r="B313" s="69" t="s">
        <v>9</v>
      </c>
      <c r="C313" s="68"/>
      <c r="D313" s="76">
        <v>14296</v>
      </c>
      <c r="E313" s="76">
        <v>14120</v>
      </c>
      <c r="F313" s="75">
        <f>E313/D313-1</f>
        <v>-1.231113598209288E-2</v>
      </c>
      <c r="G313" s="60"/>
    </row>
    <row r="314" spans="2:18" ht="26.25" hidden="1" customHeight="1" x14ac:dyDescent="0.3">
      <c r="B314" s="74" t="s">
        <v>8</v>
      </c>
      <c r="C314" s="73"/>
      <c r="D314" s="72">
        <v>13332</v>
      </c>
      <c r="E314" s="71"/>
      <c r="F314" s="70">
        <f>E314/D314-1</f>
        <v>-1</v>
      </c>
      <c r="G314" s="60"/>
    </row>
    <row r="315" spans="2:18" ht="26.25" hidden="1" customHeight="1" x14ac:dyDescent="0.3">
      <c r="B315" s="74" t="s">
        <v>7</v>
      </c>
      <c r="C315" s="73"/>
      <c r="D315" s="72">
        <v>13837</v>
      </c>
      <c r="E315" s="71"/>
      <c r="F315" s="70">
        <f>E315/D315-1</f>
        <v>-1</v>
      </c>
      <c r="G315" s="60"/>
    </row>
    <row r="316" spans="2:18" ht="26.25" hidden="1" customHeight="1" x14ac:dyDescent="0.3">
      <c r="B316" s="74" t="s">
        <v>6</v>
      </c>
      <c r="C316" s="73"/>
      <c r="D316" s="72">
        <v>14059</v>
      </c>
      <c r="E316" s="71"/>
      <c r="F316" s="70">
        <f>E316/D316-1</f>
        <v>-1</v>
      </c>
      <c r="G316" s="60"/>
    </row>
    <row r="317" spans="2:18" ht="26.25" hidden="1" customHeight="1" x14ac:dyDescent="0.3">
      <c r="B317" s="74" t="s">
        <v>5</v>
      </c>
      <c r="C317" s="73"/>
      <c r="D317" s="72">
        <v>14707</v>
      </c>
      <c r="E317" s="71"/>
      <c r="F317" s="70">
        <f>E317/D317-1</f>
        <v>-1</v>
      </c>
      <c r="G317" s="60"/>
    </row>
    <row r="318" spans="2:18" ht="26.25" hidden="1" customHeight="1" x14ac:dyDescent="0.3">
      <c r="B318" s="74" t="s">
        <v>4</v>
      </c>
      <c r="C318" s="73"/>
      <c r="D318" s="72">
        <v>15482</v>
      </c>
      <c r="E318" s="71"/>
      <c r="F318" s="70">
        <f>E318/D318-1</f>
        <v>-1</v>
      </c>
      <c r="G318" s="60"/>
    </row>
    <row r="319" spans="2:18" ht="26.25" hidden="1" customHeight="1" x14ac:dyDescent="0.3">
      <c r="B319" s="74" t="s">
        <v>3</v>
      </c>
      <c r="C319" s="73"/>
      <c r="D319" s="72">
        <v>14776</v>
      </c>
      <c r="E319" s="71"/>
      <c r="F319" s="70">
        <f>E319/D319-1</f>
        <v>-1</v>
      </c>
      <c r="G319" s="60"/>
    </row>
    <row r="320" spans="2:18" ht="26.25" hidden="1" customHeight="1" thickBot="1" x14ac:dyDescent="0.3">
      <c r="B320" s="69" t="s">
        <v>2</v>
      </c>
      <c r="C320" s="68"/>
      <c r="D320" s="67">
        <v>13677</v>
      </c>
      <c r="E320" s="67"/>
      <c r="F320" s="66">
        <f>E320/D320-1</f>
        <v>-1</v>
      </c>
      <c r="G320" s="60"/>
    </row>
    <row r="321" spans="2:19" ht="39.75" customHeight="1" x14ac:dyDescent="0.25">
      <c r="B321" s="65" t="s">
        <v>1</v>
      </c>
      <c r="C321" s="65"/>
      <c r="D321" s="14">
        <f>SUM(D309:D313)</f>
        <v>68622</v>
      </c>
      <c r="E321" s="14">
        <f>SUM(E309:E313)</f>
        <v>71696</v>
      </c>
      <c r="F321" s="64">
        <f>E321/D321-1</f>
        <v>4.4796129521144756E-2</v>
      </c>
      <c r="G321" s="60"/>
    </row>
    <row r="322" spans="2:19" ht="21.75" customHeight="1" x14ac:dyDescent="0.25">
      <c r="B322" s="63"/>
      <c r="C322" s="63"/>
      <c r="D322" s="62"/>
      <c r="E322" s="62"/>
      <c r="F322" s="61"/>
      <c r="G322" s="60"/>
    </row>
    <row r="323" spans="2:19" ht="17.25" customHeight="1" x14ac:dyDescent="0.25">
      <c r="I323" s="3"/>
      <c r="J323" s="3"/>
      <c r="K323" s="3"/>
      <c r="L323" s="2"/>
      <c r="M323" s="59"/>
      <c r="N323" s="59"/>
      <c r="P323" s="3"/>
      <c r="Q323" s="3"/>
      <c r="R323" s="58"/>
    </row>
    <row r="324" spans="2:19" ht="17.25" customHeight="1" x14ac:dyDescent="0.25">
      <c r="B324" s="57"/>
      <c r="C324" s="3"/>
      <c r="J324" s="57"/>
      <c r="K324" s="56"/>
      <c r="L324" s="54"/>
      <c r="M324" s="54"/>
      <c r="N324" s="54"/>
      <c r="O324" s="54"/>
    </row>
    <row r="325" spans="2:19" ht="18" x14ac:dyDescent="0.25"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</row>
    <row r="326" spans="2:19" x14ac:dyDescent="0.25"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</row>
    <row r="327" spans="2:19" x14ac:dyDescent="0.25">
      <c r="B327" s="53"/>
      <c r="C327" s="53"/>
      <c r="D327" s="53"/>
      <c r="E327" s="53"/>
      <c r="F327" s="53"/>
      <c r="G327" s="53"/>
      <c r="H327" s="53"/>
      <c r="I327" s="52"/>
      <c r="J327" s="5"/>
      <c r="K327" s="5"/>
      <c r="L327" s="5"/>
      <c r="M327" s="5"/>
      <c r="N327" s="4"/>
      <c r="O327" s="3"/>
      <c r="P327" s="3"/>
      <c r="Q327" s="3"/>
    </row>
    <row r="328" spans="2:19" ht="27" customHeight="1" x14ac:dyDescent="0.25">
      <c r="B328" s="6"/>
      <c r="C328" s="6"/>
      <c r="D328" s="6"/>
      <c r="E328" s="6"/>
      <c r="F328" s="5"/>
      <c r="G328" s="4"/>
      <c r="H328" s="3"/>
      <c r="I328" s="51"/>
      <c r="J328" s="51"/>
      <c r="K328" s="51"/>
      <c r="L328" s="50"/>
      <c r="M328" s="49"/>
      <c r="N328" s="4"/>
      <c r="O328" s="3"/>
      <c r="P328" s="3"/>
      <c r="Q328" s="3"/>
    </row>
    <row r="329" spans="2:19" ht="17.25" customHeight="1" x14ac:dyDescent="0.25">
      <c r="B329" s="6"/>
      <c r="C329" s="6"/>
      <c r="D329" s="6"/>
      <c r="E329" s="6"/>
      <c r="F329" s="5"/>
      <c r="G329" s="4"/>
      <c r="H329" s="3"/>
      <c r="I329" s="3"/>
      <c r="J329" s="3"/>
      <c r="K329" s="3"/>
      <c r="L329" s="3"/>
      <c r="M329" s="3"/>
      <c r="N329" s="4"/>
      <c r="O329" s="3"/>
      <c r="P329" s="3"/>
      <c r="Q329" s="3"/>
    </row>
    <row r="330" spans="2:19" ht="30" customHeight="1" x14ac:dyDescent="0.25">
      <c r="B330" s="48" t="s">
        <v>15</v>
      </c>
      <c r="C330" s="47" t="s">
        <v>1</v>
      </c>
      <c r="D330" s="46" t="s">
        <v>19</v>
      </c>
      <c r="E330" s="44" t="s">
        <v>18</v>
      </c>
      <c r="F330" s="45" t="s">
        <v>17</v>
      </c>
      <c r="G330" s="44" t="s">
        <v>16</v>
      </c>
      <c r="I330" s="40" t="s">
        <v>15</v>
      </c>
      <c r="J330" s="43"/>
      <c r="K330" s="42">
        <v>2024</v>
      </c>
      <c r="L330" s="42">
        <v>2025</v>
      </c>
      <c r="M330" s="41" t="s">
        <v>14</v>
      </c>
      <c r="N330" s="40"/>
      <c r="O330" s="3"/>
      <c r="P330" s="3"/>
      <c r="Q330" s="3"/>
    </row>
    <row r="331" spans="2:19" ht="35.25" customHeight="1" x14ac:dyDescent="0.25">
      <c r="B331" s="33" t="s">
        <v>13</v>
      </c>
      <c r="C331" s="32">
        <f>SUM(D331:G331)</f>
        <v>475896</v>
      </c>
      <c r="D331" s="31">
        <v>7096</v>
      </c>
      <c r="E331" s="31">
        <v>155338</v>
      </c>
      <c r="F331" s="31">
        <v>126051</v>
      </c>
      <c r="G331" s="31">
        <v>187411</v>
      </c>
      <c r="H331" s="9"/>
      <c r="I331" s="30" t="s">
        <v>13</v>
      </c>
      <c r="J331" s="29"/>
      <c r="K331" s="39">
        <v>432560</v>
      </c>
      <c r="L331" s="39">
        <v>475896</v>
      </c>
      <c r="M331" s="38">
        <f>L331/K331-1</f>
        <v>0.1001849454410948</v>
      </c>
      <c r="N331" s="37"/>
      <c r="O331" s="3"/>
      <c r="P331" s="3"/>
      <c r="Q331" s="3"/>
      <c r="R331" s="3"/>
      <c r="S331" s="2"/>
    </row>
    <row r="332" spans="2:19" ht="26.25" customHeight="1" x14ac:dyDescent="0.25">
      <c r="B332" s="33" t="s">
        <v>12</v>
      </c>
      <c r="C332" s="32">
        <f>SUM(D332:G332)</f>
        <v>432689</v>
      </c>
      <c r="D332" s="31">
        <v>6689</v>
      </c>
      <c r="E332" s="31">
        <v>144463</v>
      </c>
      <c r="F332" s="31">
        <v>119950</v>
      </c>
      <c r="G332" s="31">
        <v>161587</v>
      </c>
      <c r="I332" s="30" t="s">
        <v>12</v>
      </c>
      <c r="J332" s="29"/>
      <c r="K332" s="39">
        <v>392249</v>
      </c>
      <c r="L332" s="39">
        <v>432689</v>
      </c>
      <c r="M332" s="38">
        <f>L332/K332-1</f>
        <v>0.1030977771772521</v>
      </c>
      <c r="N332" s="37"/>
      <c r="O332" s="3"/>
      <c r="P332" s="3"/>
      <c r="Q332" s="3"/>
      <c r="R332" s="3"/>
      <c r="S332" s="2"/>
    </row>
    <row r="333" spans="2:19" ht="35.25" customHeight="1" x14ac:dyDescent="0.25">
      <c r="B333" s="33" t="s">
        <v>11</v>
      </c>
      <c r="C333" s="32">
        <f>SUM(D333:G333)</f>
        <v>499507</v>
      </c>
      <c r="D333" s="31">
        <v>7256</v>
      </c>
      <c r="E333" s="31">
        <v>164434</v>
      </c>
      <c r="F333" s="31">
        <v>134897</v>
      </c>
      <c r="G333" s="31">
        <v>192920</v>
      </c>
      <c r="I333" s="30" t="s">
        <v>11</v>
      </c>
      <c r="J333" s="29"/>
      <c r="K333" s="39">
        <v>415606</v>
      </c>
      <c r="L333" s="39">
        <v>499507</v>
      </c>
      <c r="M333" s="38">
        <f>L333/K333-1</f>
        <v>0.20187629629986104</v>
      </c>
      <c r="N333" s="37"/>
      <c r="O333" s="3"/>
      <c r="P333" s="3"/>
      <c r="Q333" s="3"/>
      <c r="R333" s="3"/>
      <c r="S333" s="2"/>
    </row>
    <row r="334" spans="2:19" ht="35.25" customHeight="1" x14ac:dyDescent="0.25">
      <c r="B334" s="33" t="s">
        <v>10</v>
      </c>
      <c r="C334" s="32">
        <f>SUM(D334:G334)</f>
        <v>473187</v>
      </c>
      <c r="D334" s="31">
        <v>7543</v>
      </c>
      <c r="E334" s="31">
        <v>154852</v>
      </c>
      <c r="F334" s="31">
        <v>125872</v>
      </c>
      <c r="G334" s="31">
        <v>184920</v>
      </c>
      <c r="I334" s="30" t="s">
        <v>10</v>
      </c>
      <c r="J334" s="29"/>
      <c r="K334" s="39">
        <v>480293</v>
      </c>
      <c r="L334" s="39">
        <v>473187</v>
      </c>
      <c r="M334" s="38">
        <f>L334/K334-1</f>
        <v>-1.4795135469390597E-2</v>
      </c>
      <c r="N334" s="37"/>
      <c r="O334" s="3"/>
      <c r="P334" s="3"/>
      <c r="Q334" s="3"/>
      <c r="R334" s="3"/>
      <c r="S334" s="2"/>
    </row>
    <row r="335" spans="2:19" ht="35.25" customHeight="1" thickBot="1" x14ac:dyDescent="0.3">
      <c r="B335" s="25" t="s">
        <v>9</v>
      </c>
      <c r="C335" s="24">
        <f>SUM(D335:G335)</f>
        <v>486870</v>
      </c>
      <c r="D335" s="23">
        <v>7591</v>
      </c>
      <c r="E335" s="23">
        <v>158000</v>
      </c>
      <c r="F335" s="23">
        <v>132569</v>
      </c>
      <c r="G335" s="23">
        <v>188710</v>
      </c>
      <c r="I335" s="22" t="s">
        <v>9</v>
      </c>
      <c r="J335" s="21"/>
      <c r="K335" s="36">
        <v>482321</v>
      </c>
      <c r="L335" s="36">
        <v>486870</v>
      </c>
      <c r="M335" s="35">
        <f>L335/K335-1</f>
        <v>9.4314782064226499E-3</v>
      </c>
      <c r="N335" s="34"/>
      <c r="O335" s="3"/>
      <c r="P335" s="3"/>
      <c r="Q335" s="3"/>
      <c r="R335" s="3"/>
      <c r="S335" s="2"/>
    </row>
    <row r="336" spans="2:19" ht="26.25" hidden="1" customHeight="1" x14ac:dyDescent="0.3">
      <c r="B336" s="33" t="s">
        <v>8</v>
      </c>
      <c r="C336" s="32">
        <f>SUM(D336:G336)</f>
        <v>0</v>
      </c>
      <c r="D336" s="31"/>
      <c r="E336" s="31"/>
      <c r="F336" s="31"/>
      <c r="G336" s="31"/>
      <c r="I336" s="30" t="s">
        <v>8</v>
      </c>
      <c r="J336" s="29"/>
      <c r="K336" s="28"/>
      <c r="L336" s="28"/>
      <c r="M336" s="27" t="e">
        <f>L336/K336-1</f>
        <v>#DIV/0!</v>
      </c>
      <c r="N336" s="26"/>
      <c r="O336" s="3"/>
      <c r="P336" s="3"/>
      <c r="Q336" s="3"/>
      <c r="R336" s="3"/>
      <c r="S336" s="2"/>
    </row>
    <row r="337" spans="2:19" ht="26.25" hidden="1" customHeight="1" x14ac:dyDescent="0.3">
      <c r="B337" s="33" t="s">
        <v>7</v>
      </c>
      <c r="C337" s="32">
        <f>SUM(D337:G337)</f>
        <v>0</v>
      </c>
      <c r="D337" s="31"/>
      <c r="E337" s="31"/>
      <c r="F337" s="31"/>
      <c r="G337" s="31"/>
      <c r="I337" s="30" t="s">
        <v>7</v>
      </c>
      <c r="J337" s="29"/>
      <c r="K337" s="28"/>
      <c r="L337" s="28"/>
      <c r="M337" s="27" t="e">
        <f>L337/K337-1</f>
        <v>#DIV/0!</v>
      </c>
      <c r="N337" s="26"/>
      <c r="O337" s="3"/>
      <c r="P337" s="3"/>
      <c r="Q337" s="3"/>
      <c r="R337" s="3"/>
      <c r="S337" s="2"/>
    </row>
    <row r="338" spans="2:19" ht="26.25" hidden="1" customHeight="1" x14ac:dyDescent="0.3">
      <c r="B338" s="33" t="s">
        <v>6</v>
      </c>
      <c r="C338" s="32">
        <f>SUM(D338:G338)</f>
        <v>0</v>
      </c>
      <c r="D338" s="31"/>
      <c r="E338" s="31"/>
      <c r="F338" s="31"/>
      <c r="G338" s="31"/>
      <c r="I338" s="30" t="s">
        <v>6</v>
      </c>
      <c r="J338" s="29"/>
      <c r="K338" s="28"/>
      <c r="L338" s="28"/>
      <c r="M338" s="27" t="e">
        <f>L338/K338-1</f>
        <v>#DIV/0!</v>
      </c>
      <c r="N338" s="26"/>
      <c r="O338" s="3"/>
      <c r="P338" s="3"/>
      <c r="Q338" s="3"/>
      <c r="R338" s="3"/>
      <c r="S338" s="2"/>
    </row>
    <row r="339" spans="2:19" ht="26.25" hidden="1" customHeight="1" x14ac:dyDescent="0.3">
      <c r="B339" s="33" t="s">
        <v>5</v>
      </c>
      <c r="C339" s="32">
        <f>SUM(D339:G339)</f>
        <v>0</v>
      </c>
      <c r="D339" s="31"/>
      <c r="E339" s="31"/>
      <c r="F339" s="31"/>
      <c r="G339" s="31"/>
      <c r="I339" s="30" t="s">
        <v>5</v>
      </c>
      <c r="J339" s="29"/>
      <c r="K339" s="28"/>
      <c r="L339" s="28"/>
      <c r="M339" s="27" t="e">
        <f>L339/K339-1</f>
        <v>#DIV/0!</v>
      </c>
      <c r="N339" s="26"/>
      <c r="O339" s="3"/>
      <c r="P339" s="3"/>
      <c r="Q339" s="3"/>
      <c r="R339" s="3"/>
      <c r="S339" s="2"/>
    </row>
    <row r="340" spans="2:19" ht="26.25" hidden="1" customHeight="1" x14ac:dyDescent="0.3">
      <c r="B340" s="33" t="s">
        <v>4</v>
      </c>
      <c r="C340" s="32">
        <f>SUM(D340:G340)</f>
        <v>0</v>
      </c>
      <c r="D340" s="31"/>
      <c r="E340" s="31"/>
      <c r="F340" s="31"/>
      <c r="G340" s="31"/>
      <c r="I340" s="30" t="s">
        <v>4</v>
      </c>
      <c r="J340" s="29"/>
      <c r="K340" s="28"/>
      <c r="L340" s="28"/>
      <c r="M340" s="27" t="e">
        <f>L340/K340-1</f>
        <v>#DIV/0!</v>
      </c>
      <c r="N340" s="26"/>
      <c r="O340" s="3"/>
      <c r="P340" s="3"/>
      <c r="Q340" s="3"/>
      <c r="R340" s="3"/>
      <c r="S340" s="2"/>
    </row>
    <row r="341" spans="2:19" ht="26.25" hidden="1" customHeight="1" x14ac:dyDescent="0.3">
      <c r="B341" s="33" t="s">
        <v>3</v>
      </c>
      <c r="C341" s="32">
        <f>SUM(D341:G341)</f>
        <v>0</v>
      </c>
      <c r="D341" s="31"/>
      <c r="E341" s="31"/>
      <c r="F341" s="31"/>
      <c r="G341" s="31"/>
      <c r="I341" s="30" t="s">
        <v>3</v>
      </c>
      <c r="J341" s="29"/>
      <c r="K341" s="28"/>
      <c r="L341" s="28"/>
      <c r="M341" s="27" t="e">
        <f>L341/K341-1</f>
        <v>#DIV/0!</v>
      </c>
      <c r="N341" s="26"/>
      <c r="O341" s="3"/>
      <c r="P341" s="3"/>
      <c r="Q341" s="3"/>
      <c r="R341" s="3"/>
      <c r="S341" s="2"/>
    </row>
    <row r="342" spans="2:19" ht="27" hidden="1" customHeight="1" thickBot="1" x14ac:dyDescent="0.3">
      <c r="B342" s="25" t="s">
        <v>2</v>
      </c>
      <c r="C342" s="24">
        <f>SUM(D342:G342)</f>
        <v>0</v>
      </c>
      <c r="D342" s="23"/>
      <c r="E342" s="23"/>
      <c r="F342" s="23"/>
      <c r="G342" s="23"/>
      <c r="I342" s="22" t="s">
        <v>2</v>
      </c>
      <c r="J342" s="21"/>
      <c r="K342" s="20"/>
      <c r="L342" s="20"/>
      <c r="M342" s="19" t="e">
        <f>L342/K342-1</f>
        <v>#DIV/0!</v>
      </c>
      <c r="N342" s="18"/>
      <c r="O342" s="3"/>
      <c r="P342" s="3"/>
      <c r="Q342" s="3"/>
      <c r="R342" s="3"/>
      <c r="S342" s="2"/>
    </row>
    <row r="343" spans="2:19" ht="27" customHeight="1" x14ac:dyDescent="0.25">
      <c r="B343" s="17" t="s">
        <v>1</v>
      </c>
      <c r="C343" s="14">
        <f>SUM(C331:C342)</f>
        <v>2368149</v>
      </c>
      <c r="D343" s="16">
        <f>SUM(D331:D342)</f>
        <v>36175</v>
      </c>
      <c r="E343" s="16">
        <f>SUM(E331:E342)</f>
        <v>777087</v>
      </c>
      <c r="F343" s="16">
        <f>SUM(F331:F342)</f>
        <v>639339</v>
      </c>
      <c r="G343" s="16">
        <f>SUM(G331:G342)</f>
        <v>915548</v>
      </c>
      <c r="I343" s="15" t="s">
        <v>1</v>
      </c>
      <c r="J343" s="15"/>
      <c r="K343" s="14">
        <f>SUM(K331:K342)</f>
        <v>2203029</v>
      </c>
      <c r="L343" s="14">
        <f>SUM(L331:L342)</f>
        <v>2368149</v>
      </c>
      <c r="M343" s="13">
        <f>L343/K343-1</f>
        <v>7.4951351071638195E-2</v>
      </c>
      <c r="N343" s="13"/>
      <c r="O343" s="3"/>
      <c r="P343" s="3"/>
      <c r="Q343" s="3"/>
      <c r="R343" s="3"/>
      <c r="S343" s="2"/>
    </row>
    <row r="344" spans="2:19" ht="27" customHeight="1" x14ac:dyDescent="0.25">
      <c r="C344" s="5"/>
      <c r="D344" s="5"/>
      <c r="E344" s="5"/>
      <c r="F344" s="5"/>
      <c r="G344" s="4"/>
      <c r="H344" s="3"/>
      <c r="I344" s="6"/>
      <c r="J344" s="6"/>
      <c r="K344" s="6"/>
      <c r="L344" s="6"/>
      <c r="M344" s="5"/>
      <c r="N344" s="4"/>
      <c r="O344" s="3"/>
      <c r="P344" s="3"/>
      <c r="Q344" s="3"/>
      <c r="R344" s="3"/>
      <c r="S344" s="2"/>
    </row>
    <row r="345" spans="2:19" s="9" customFormat="1" ht="27" customHeight="1" x14ac:dyDescent="0.25">
      <c r="B345" s="12"/>
      <c r="C345" s="11"/>
      <c r="D345" s="11"/>
      <c r="E345" s="11"/>
      <c r="F345" s="11"/>
      <c r="G345" s="10"/>
      <c r="H345" s="3"/>
      <c r="I345" s="6"/>
      <c r="J345" s="6"/>
      <c r="K345" s="6"/>
      <c r="L345" s="6"/>
      <c r="M345" s="11"/>
      <c r="N345" s="10"/>
      <c r="O345" s="3"/>
      <c r="P345" s="3"/>
      <c r="Q345" s="3"/>
      <c r="R345" s="3"/>
      <c r="S345" s="2"/>
    </row>
    <row r="346" spans="2:19" ht="27" customHeight="1" x14ac:dyDescent="0.25">
      <c r="B346" s="8"/>
      <c r="C346" s="5"/>
      <c r="D346" s="5"/>
      <c r="E346" s="5"/>
      <c r="F346" s="5"/>
      <c r="G346" s="4"/>
      <c r="H346" s="3"/>
      <c r="I346" s="6"/>
      <c r="J346" s="6"/>
      <c r="K346" s="6"/>
      <c r="L346" s="6"/>
      <c r="M346" s="5"/>
      <c r="N346" s="4"/>
      <c r="O346" s="3"/>
      <c r="P346" s="3"/>
      <c r="Q346" s="3"/>
      <c r="R346" s="3"/>
      <c r="S346" s="2"/>
    </row>
    <row r="347" spans="2:19" ht="27" customHeight="1" x14ac:dyDescent="0.25">
      <c r="B347" s="7" t="s">
        <v>0</v>
      </c>
      <c r="C347" s="5"/>
      <c r="D347" s="5"/>
      <c r="E347" s="5"/>
      <c r="F347" s="5"/>
      <c r="G347" s="4"/>
      <c r="H347" s="3"/>
      <c r="I347" s="6"/>
      <c r="J347" s="6"/>
      <c r="K347" s="6"/>
      <c r="L347" s="6"/>
      <c r="M347" s="5"/>
      <c r="N347" s="4"/>
      <c r="O347" s="3"/>
      <c r="P347" s="3"/>
      <c r="Q347" s="3"/>
      <c r="R347" s="3"/>
      <c r="S347" s="2"/>
    </row>
  </sheetData>
  <mergeCells count="84">
    <mergeCell ref="I342:J342"/>
    <mergeCell ref="M342:N342"/>
    <mergeCell ref="I343:J343"/>
    <mergeCell ref="M343:N343"/>
    <mergeCell ref="I339:J339"/>
    <mergeCell ref="M339:N339"/>
    <mergeCell ref="I340:J340"/>
    <mergeCell ref="M340:N340"/>
    <mergeCell ref="I341:J341"/>
    <mergeCell ref="M341:N341"/>
    <mergeCell ref="I336:J336"/>
    <mergeCell ref="M336:N336"/>
    <mergeCell ref="I337:J337"/>
    <mergeCell ref="M337:N337"/>
    <mergeCell ref="I338:J338"/>
    <mergeCell ref="M338:N338"/>
    <mergeCell ref="I333:J333"/>
    <mergeCell ref="M333:N333"/>
    <mergeCell ref="I334:J334"/>
    <mergeCell ref="M334:N334"/>
    <mergeCell ref="I335:J335"/>
    <mergeCell ref="M335:N335"/>
    <mergeCell ref="I330:J330"/>
    <mergeCell ref="M330:N330"/>
    <mergeCell ref="I331:J331"/>
    <mergeCell ref="M331:N331"/>
    <mergeCell ref="I332:J332"/>
    <mergeCell ref="M332:N332"/>
    <mergeCell ref="B315:C315"/>
    <mergeCell ref="B316:C316"/>
    <mergeCell ref="B317:C317"/>
    <mergeCell ref="B318:C318"/>
    <mergeCell ref="B320:C320"/>
    <mergeCell ref="B321:C321"/>
    <mergeCell ref="E292:F292"/>
    <mergeCell ref="G292:I292"/>
    <mergeCell ref="B319:C319"/>
    <mergeCell ref="B308:C308"/>
    <mergeCell ref="B309:C309"/>
    <mergeCell ref="B310:C310"/>
    <mergeCell ref="B311:C311"/>
    <mergeCell ref="B312:C312"/>
    <mergeCell ref="B313:C313"/>
    <mergeCell ref="B314:C314"/>
    <mergeCell ref="J292:M292"/>
    <mergeCell ref="B278:C278"/>
    <mergeCell ref="K278:L278"/>
    <mergeCell ref="B283:C283"/>
    <mergeCell ref="K283:L283"/>
    <mergeCell ref="B284:C284"/>
    <mergeCell ref="K284:L284"/>
    <mergeCell ref="B292:B293"/>
    <mergeCell ref="C292:C293"/>
    <mergeCell ref="D292:D293"/>
    <mergeCell ref="B211:B212"/>
    <mergeCell ref="C211:C212"/>
    <mergeCell ref="D211:G211"/>
    <mergeCell ref="H211:K211"/>
    <mergeCell ref="O78:O79"/>
    <mergeCell ref="B176:B177"/>
    <mergeCell ref="C176:C177"/>
    <mergeCell ref="D176:F176"/>
    <mergeCell ref="G176:H176"/>
    <mergeCell ref="I176:J176"/>
    <mergeCell ref="P78:R78"/>
    <mergeCell ref="B144:B145"/>
    <mergeCell ref="C144:C145"/>
    <mergeCell ref="D144:E144"/>
    <mergeCell ref="F144:M144"/>
    <mergeCell ref="N144:Q144"/>
    <mergeCell ref="J56:L56"/>
    <mergeCell ref="B78:B79"/>
    <mergeCell ref="C78:C79"/>
    <mergeCell ref="D78:F78"/>
    <mergeCell ref="G78:G79"/>
    <mergeCell ref="H78:J78"/>
    <mergeCell ref="K78:K79"/>
    <mergeCell ref="L78:N78"/>
    <mergeCell ref="J53:L53"/>
    <mergeCell ref="B2:R2"/>
    <mergeCell ref="B6:R6"/>
    <mergeCell ref="B7:R7"/>
    <mergeCell ref="B8:R8"/>
    <mergeCell ref="B11:R11"/>
  </mergeCells>
  <printOptions horizontalCentered="1"/>
  <pageMargins left="0" right="0" top="0.39370078740157483" bottom="0.39370078740157483" header="0.31496062992125984" footer="0.31496062992125984"/>
  <pageSetup paperSize="9" scale="33" fitToHeight="4" orientation="portrait" r:id="rId1"/>
  <rowBreaks count="3" manualBreakCount="3">
    <brk id="99" max="18" man="1"/>
    <brk id="209" max="18" man="1"/>
    <brk id="32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del CEM</vt:lpstr>
      <vt:lpstr>'Casos del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2025-06-16T21:08:10Z</dcterms:created>
  <dcterms:modified xsi:type="dcterms:W3CDTF">2025-06-16T21:40:53Z</dcterms:modified>
</cp:coreProperties>
</file>